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Nový_Lískovec\Kamery_Svážná_Koniklecova\"/>
    </mc:Choice>
  </mc:AlternateContent>
  <xr:revisionPtr revIDLastSave="0" documentId="13_ncr:1_{2BA4BF20-7186-4FFD-8504-CE688BE40A32}" xr6:coauthVersionLast="47" xr6:coauthVersionMax="47" xr10:uidLastSave="{00000000-0000-0000-0000-000000000000}"/>
  <bookViews>
    <workbookView xWindow="19260" yWindow="420" windowWidth="16875" windowHeight="1987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Pol'!$A$1:$V$151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8" i="12" l="1"/>
  <c r="G147" i="12"/>
  <c r="G148" i="12"/>
  <c r="G77" i="12"/>
  <c r="G94" i="12"/>
  <c r="G92" i="12" l="1"/>
  <c r="G79" i="12"/>
  <c r="G78" i="12"/>
  <c r="G40" i="12"/>
  <c r="G39" i="12"/>
  <c r="G86" i="12"/>
  <c r="G85" i="12"/>
  <c r="G84" i="12"/>
  <c r="G83" i="12"/>
  <c r="G82" i="12"/>
  <c r="G81" i="12"/>
  <c r="G80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33" i="12"/>
  <c r="G32" i="12"/>
  <c r="G27" i="12"/>
  <c r="G31" i="12"/>
  <c r="G30" i="12"/>
  <c r="G29" i="12"/>
  <c r="G28" i="12"/>
  <c r="G26" i="12"/>
  <c r="G25" i="12"/>
  <c r="G24" i="12"/>
  <c r="G23" i="12"/>
  <c r="G22" i="12"/>
  <c r="G21" i="12"/>
  <c r="G20" i="12"/>
  <c r="G19" i="12"/>
  <c r="G18" i="12"/>
  <c r="G14" i="12"/>
  <c r="G17" i="12"/>
  <c r="G16" i="12"/>
  <c r="G15" i="12"/>
  <c r="G12" i="12"/>
  <c r="G11" i="12"/>
  <c r="G10" i="12"/>
  <c r="G9" i="12"/>
  <c r="G139" i="12"/>
  <c r="G91" i="12" l="1"/>
  <c r="G90" i="12"/>
  <c r="G89" i="12"/>
  <c r="G13" i="12"/>
  <c r="G34" i="12"/>
  <c r="G35" i="12"/>
  <c r="G36" i="12"/>
  <c r="G37" i="12"/>
  <c r="G38" i="12"/>
  <c r="G41" i="12"/>
  <c r="G42" i="12"/>
  <c r="G43" i="12"/>
  <c r="G44" i="12"/>
  <c r="G45" i="12"/>
  <c r="G46" i="12"/>
  <c r="G8" i="12"/>
  <c r="G7" i="12" s="1"/>
  <c r="G93" i="12"/>
  <c r="G47" i="12" l="1"/>
  <c r="G95" i="12"/>
  <c r="G96" i="12"/>
  <c r="G88" i="12"/>
  <c r="G87" i="12" s="1"/>
  <c r="G122" i="12"/>
  <c r="G123" i="12"/>
  <c r="G124" i="12"/>
  <c r="G125" i="12"/>
  <c r="G126" i="12"/>
  <c r="G127" i="12"/>
  <c r="G128" i="12"/>
  <c r="G129" i="12"/>
  <c r="G130" i="12"/>
  <c r="G121" i="12"/>
  <c r="G133" i="12"/>
  <c r="G134" i="12"/>
  <c r="G135" i="12"/>
  <c r="G132" i="12"/>
  <c r="G137" i="12"/>
  <c r="G140" i="12"/>
  <c r="G141" i="12"/>
  <c r="G142" i="12"/>
  <c r="G143" i="12"/>
  <c r="G144" i="12"/>
  <c r="G145" i="12"/>
  <c r="G149" i="12"/>
  <c r="G146" i="12" s="1"/>
  <c r="G150" i="12"/>
  <c r="G151" i="12"/>
  <c r="G152" i="12"/>
  <c r="G153" i="12"/>
  <c r="G154" i="12"/>
  <c r="G136" i="12" l="1"/>
  <c r="I66" i="1" s="1"/>
  <c r="G131" i="12"/>
  <c r="I63" i="1"/>
  <c r="G98" i="12"/>
  <c r="G97" i="12" l="1"/>
  <c r="I64" i="1" s="1"/>
  <c r="H32" i="1"/>
  <c r="I67" i="1" l="1"/>
  <c r="J63" i="1" s="1"/>
  <c r="M20" i="12" l="1"/>
  <c r="U149" i="12"/>
  <c r="Q149" i="12"/>
  <c r="O149" i="12"/>
  <c r="K149" i="12"/>
  <c r="I149" i="12"/>
  <c r="M149" i="12"/>
  <c r="U148" i="12"/>
  <c r="Q148" i="12"/>
  <c r="O148" i="12"/>
  <c r="K148" i="12"/>
  <c r="I148" i="12"/>
  <c r="M148" i="12"/>
  <c r="U147" i="12"/>
  <c r="Q147" i="12"/>
  <c r="O147" i="12"/>
  <c r="K147" i="12"/>
  <c r="I147" i="12"/>
  <c r="M147" i="12"/>
  <c r="U145" i="12"/>
  <c r="Q145" i="12"/>
  <c r="O145" i="12"/>
  <c r="K145" i="12"/>
  <c r="I145" i="12"/>
  <c r="U137" i="12"/>
  <c r="Q137" i="12"/>
  <c r="O137" i="12"/>
  <c r="K137" i="12"/>
  <c r="I137" i="12"/>
  <c r="M137" i="12"/>
  <c r="U135" i="12"/>
  <c r="Q135" i="12"/>
  <c r="O135" i="12"/>
  <c r="K135" i="12"/>
  <c r="I135" i="12"/>
  <c r="M135" i="12"/>
  <c r="U134" i="12"/>
  <c r="Q134" i="12"/>
  <c r="O134" i="12"/>
  <c r="K134" i="12"/>
  <c r="I134" i="12"/>
  <c r="M134" i="12"/>
  <c r="U133" i="12"/>
  <c r="Q133" i="12"/>
  <c r="O133" i="12"/>
  <c r="K133" i="12"/>
  <c r="I133" i="12"/>
  <c r="M133" i="12"/>
  <c r="U132" i="12"/>
  <c r="Q132" i="12"/>
  <c r="O132" i="12"/>
  <c r="K132" i="12"/>
  <c r="I132" i="12"/>
  <c r="U130" i="12"/>
  <c r="Q130" i="12"/>
  <c r="O130" i="12"/>
  <c r="K130" i="12"/>
  <c r="I130" i="12"/>
  <c r="M130" i="12"/>
  <c r="U129" i="12"/>
  <c r="Q129" i="12"/>
  <c r="O129" i="12"/>
  <c r="K129" i="12"/>
  <c r="I129" i="12"/>
  <c r="M129" i="12"/>
  <c r="U98" i="12"/>
  <c r="Q98" i="12"/>
  <c r="O98" i="12"/>
  <c r="K98" i="12"/>
  <c r="I98" i="12"/>
  <c r="U48" i="12"/>
  <c r="Q48" i="12"/>
  <c r="O48" i="12"/>
  <c r="K48" i="12"/>
  <c r="I48" i="12"/>
  <c r="U20" i="12"/>
  <c r="Q20" i="12"/>
  <c r="O20" i="12"/>
  <c r="K20" i="12"/>
  <c r="I20" i="12"/>
  <c r="U9" i="12"/>
  <c r="Q9" i="12"/>
  <c r="O9" i="12"/>
  <c r="K9" i="12"/>
  <c r="I9" i="12"/>
  <c r="U8" i="12"/>
  <c r="Q8" i="12"/>
  <c r="O8" i="12"/>
  <c r="K8" i="12"/>
  <c r="I8" i="12"/>
  <c r="I65" i="1" l="1"/>
  <c r="M145" i="12"/>
  <c r="I62" i="1"/>
  <c r="M48" i="12"/>
  <c r="M47" i="12" s="1"/>
  <c r="I61" i="1"/>
  <c r="M9" i="12"/>
  <c r="M8" i="12"/>
  <c r="K146" i="12"/>
  <c r="I136" i="12"/>
  <c r="U136" i="12"/>
  <c r="I146" i="12"/>
  <c r="O146" i="12"/>
  <c r="O47" i="12"/>
  <c r="O131" i="12"/>
  <c r="Q146" i="12"/>
  <c r="Q97" i="12"/>
  <c r="M132" i="12"/>
  <c r="M131" i="12" s="1"/>
  <c r="K136" i="12"/>
  <c r="U131" i="12"/>
  <c r="I97" i="12"/>
  <c r="U97" i="12"/>
  <c r="K131" i="12"/>
  <c r="I7" i="12"/>
  <c r="K7" i="12"/>
  <c r="I47" i="12"/>
  <c r="Q47" i="12"/>
  <c r="K47" i="12"/>
  <c r="K97" i="12"/>
  <c r="U146" i="12"/>
  <c r="O97" i="12"/>
  <c r="Q131" i="12"/>
  <c r="O136" i="12"/>
  <c r="U47" i="12"/>
  <c r="I131" i="12"/>
  <c r="Q136" i="12"/>
  <c r="M146" i="12"/>
  <c r="U7" i="12"/>
  <c r="Q7" i="12"/>
  <c r="O7" i="12"/>
  <c r="M98" i="12"/>
  <c r="M97" i="12" s="1"/>
  <c r="M136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  <c r="I68" i="1" l="1"/>
  <c r="J61" i="1" l="1"/>
  <c r="J62" i="1"/>
  <c r="J65" i="1"/>
  <c r="J64" i="1"/>
  <c r="J66" i="1"/>
  <c r="J67" i="1"/>
  <c r="I18" i="1"/>
  <c r="I21" i="1" s="1"/>
  <c r="G25" i="1" s="1"/>
  <c r="G26" i="1" s="1"/>
  <c r="G29" i="1" s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<sst xmlns="http://schemas.openxmlformats.org/spreadsheetml/2006/main" count="454" uniqueCount="229">
  <si>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</si>
  <si>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</si>
  <si>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</si>
  <si>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</si>
  <si>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</si>
  <si>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</si>
  <si>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</si>
  <si>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</si>
  <si>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</si>
  <si>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</si>
  <si>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</si>
  <si>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</si>
  <si>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</si>
  <si>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</si>
  <si>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</si>
  <si>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</si>
  <si>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</si>
  <si>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</si>
  <si>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</si>
  <si>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</si>
  <si>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</si>
  <si>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</si>
  <si>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</si>
  <si>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</si>
  <si>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</si>
  <si>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</si>
  <si>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</si>
  <si>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</si>
  <si>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</si>
  <si>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</si>
  <si>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</si>
  <si>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</si>
  <si>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</si>
  <si>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</si>
  <si>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</si>
  <si>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</si>
  <si>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</si>
  <si>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</si>
  <si>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</si>
  <si>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</si>
  <si>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</si>
  <si>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</si>
  <si>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</si>
  <si>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</si>
  <si>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</si>
  <si>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</si>
  <si>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</si>
  <si>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</si>
  <si>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</si>
  <si>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</si>
  <si>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</si>
  <si>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</si>
  <si>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</si>
  <si>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</si>
  <si>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</si>
  <si>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</si>
  <si>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</si>
  <si>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</si>
  <si>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</si>
  <si>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</si>
  <si>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</si>
  <si>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</si>
  <si>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</si>
  <si>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</si>
  <si>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</si>
  <si>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</si>
  <si>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</si>
  <si>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</si>
  <si>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</si>
  <si>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</si>
  <si>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</si>
  <si>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</si>
  <si>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</si>
  <si>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</si>
  <si>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</si>
  <si>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M07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</si>
  <si>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</si>
  <si>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</si>
  <si>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</si>
  <si>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</si>
  <si>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</si>
  <si>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</si>
  <si>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</si>
  <si>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</si>
  <si>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</si>
  <si>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</si>
  <si>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</si>
  <si>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</si>
  <si>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</si>
  <si>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</si>
  <si>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</si>
  <si>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</si>
  <si>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</si>
  <si>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</si>
  <si>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</si>
  <si>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</si>
  <si>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</si>
  <si>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</si>
  <si>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</si>
  <si>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</si>
  <si>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</si>
  <si>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</si>
  <si>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</si>
  <si>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</si>
  <si>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</si>
  <si>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</si>
  <si>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</si>
  <si>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</si>
  <si>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</si>
  <si>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</si>
  <si>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</si>
  <si>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</si>
  <si>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</si>
  <si>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</si>
  <si>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</si>
  <si>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</si>
  <si>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</si>
  <si>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</si>
  <si>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</si>
  <si>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</si>
  <si>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</si>
  <si>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</si>
  <si>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</si>
  <si>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</si>
  <si>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</si>
  <si>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</si>
  <si>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</si>
  <si>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</si>
  <si>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</si>
  <si>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</si>
  <si>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</si>
  <si>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</si>
  <si>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</si>
  <si>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</si>
  <si>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</si>
  <si>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</si>
  <si>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</si>
  <si>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</si>
  <si>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</si>
  <si>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</si>
  <si>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</si>
  <si>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</si>
  <si>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</si>
  <si>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</si>
  <si>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</si>
  <si>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</si>
  <si>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</si>
  <si>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</si>
  <si>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</si>
  <si>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</si>
  <si>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</si>
  <si>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</si>
  <si>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</si>
  <si>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</si>
  <si>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</si>
  <si>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</si>
  <si>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</si>
  <si>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</si>
  <si>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</si>
  <si>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</si>
  <si>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</si>
  <si>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</si>
  <si>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</si>
  <si>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</si>
  <si>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</si>
  <si>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</si>
  <si>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</si>
  <si>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</si>
  <si>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Průzkum trasy ve volném terénu</t>
  </si>
  <si>
    <t xml:space="preserve">Průzkum optické trasy 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</si>
  <si>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</si>
  <si>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</si>
  <si>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</si>
  <si>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</si>
  <si>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</si>
  <si>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</si>
  <si>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</si>
  <si>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</si>
  <si>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</si>
  <si>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</si>
  <si>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</si>
  <si>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Hmoždinka 8+ vrut</t>
  </si>
  <si>
    <t>- jednotlivé položky jsou uvedeny včetně montážních prací</t>
  </si>
  <si>
    <t>Výškové práce</t>
  </si>
  <si>
    <t>Patchcord SM LC/PC-LC/APC 1m duplex</t>
  </si>
  <si>
    <t>SFP modul 20km SM single fiber CISCO</t>
  </si>
  <si>
    <t>Baterie 18Ah, 12V, AGM,  nízky obsah výparů dle EN 50272-2</t>
  </si>
  <si>
    <t>Rozvodná skříň pro technologii kamer včetně zdroje, dobíječe</t>
  </si>
  <si>
    <t>Panoramatický modul pro kameru</t>
  </si>
  <si>
    <t>Security center 5.11 licence kamera</t>
  </si>
  <si>
    <t>Rozvody metropolitní síť</t>
  </si>
  <si>
    <t>Technická součinnost se správci sítí TsB</t>
  </si>
  <si>
    <t>Tomáš Krejzlík</t>
  </si>
  <si>
    <t>Průraz zdiva tl.do 300mm  vč. zapravení průvrtu</t>
  </si>
  <si>
    <t>Požární tmel zdivo beton, cihla 350ml</t>
  </si>
  <si>
    <t>Lišta vkládací Lv 40/15 vč. příslušenství</t>
  </si>
  <si>
    <t xml:space="preserve">Kabelová úchytka OBO </t>
  </si>
  <si>
    <t>Rozvodný napájecí panel 230V/50Hz s předpěťovou ochranou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</si>
  <si>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</si>
  <si>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</si>
  <si>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</si>
  <si>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Průmyslový switch  4x 1G SFP, 4x ethernet PoE+,++60W per port -40-+70°</t>
  </si>
  <si>
    <t>Podpěra vedení na ploché střeše</t>
  </si>
  <si>
    <t>Betonová dlažba 50x50x5</t>
  </si>
  <si>
    <t>Optický patchcord LC/APC</t>
  </si>
  <si>
    <t>Úpravy ve stávajícím rozvaděči NN</t>
  </si>
  <si>
    <t>Výložné rameno pro kameru 2m, žárově zinkované</t>
  </si>
  <si>
    <t>Trojnožka s výškou 1,5m pro vyložení ramene 2,5m</t>
  </si>
  <si>
    <t>Lišta vkládací Lv 40/40 vč. příslušenství</t>
  </si>
  <si>
    <t>Výstavba kamerových bodů Brno - Nový Lískovec - Svážná, Koniklecova</t>
  </si>
  <si>
    <t>Výstavba kamerových bodů K1 a K2</t>
  </si>
  <si>
    <t xml:space="preserve">Výstavba kamerových bodů K1 a K2 </t>
  </si>
  <si>
    <t>Výstavba kamerových bodů Brno - Nový Lískovec - Svážná a Koniklecova</t>
  </si>
  <si>
    <t>Popis rozpočtu: 01 - Výstavba kamerových bodů K1 a K2</t>
  </si>
  <si>
    <t>Rozvody objekt Koniklecova 5 - K1</t>
  </si>
  <si>
    <t>Rozvody objekt Svážna 25 - K2</t>
  </si>
  <si>
    <t>Napájecí kabel 2x2,5 PVC outdoor</t>
  </si>
  <si>
    <t>Manipulace na stávajícím průběhu optického kabelu T-Mobile</t>
  </si>
  <si>
    <t xml:space="preserve">Uložení datového metalického kabelu </t>
  </si>
  <si>
    <t>Jistič 10A/B včetně montáže do rozváděče</t>
  </si>
  <si>
    <t>Rozvaděč TSM-8 plastový 1x8P nástěnný</t>
  </si>
  <si>
    <t>Rozvody T-Mobile síť, metropolitní optická síť</t>
  </si>
  <si>
    <t>Sestavení optické trasy, konektivita, záfuk o.k. do MT</t>
  </si>
  <si>
    <t>Optická kazeta 8x LC včetně příslušenstcí a konektorů</t>
  </si>
  <si>
    <t>Optický svár</t>
  </si>
  <si>
    <t xml:space="preserve">Optický kabel 12vl. 9/125 </t>
  </si>
  <si>
    <t>Rozvody objekt Koniklecova 5,  K1</t>
  </si>
  <si>
    <t>Rozvody objekt Svážná 25,  K2</t>
  </si>
  <si>
    <t>Průmyslový switch  2x 1G SFP, 3x ethernet PoE+,++60W per port -40-+70°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</si>
</sst>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7" fillId="0" borderId="0" applyFill="0"/>
    <xf numFmtId="0" fontId="2" fillId="0" borderId="0"/>
    <xf numFmtId="0" fontId="38" fillId="0" borderId="0"/>
    <xf numFmtId="0" fontId="39" fillId="0" borderId="0">
      <alignment vertical="center"/>
    </xf>
    <xf numFmtId="0" fontId="2" fillId="0" borderId="0"/>
    <xf numFmtId="0" fontId="36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40" fillId="0" borderId="0" xfId="0" applyFont="1"/>
    <xf numFmtId="0" fontId="17" fillId="0" borderId="29" xfId="33" applyFont="1" applyBorder="1" applyAlignment="1">
      <alignment vertical="top" wrapText="1"/>
    </xf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41" fillId="0" borderId="29" xfId="29" applyFont="1" applyBorder="1"/>
    <xf numFmtId="166" fontId="41" fillId="0" borderId="29" xfId="29" applyNumberFormat="1" applyFont="1" applyBorder="1" applyAlignment="1">
      <alignment horizontal="center" wrapText="1"/>
    </xf>
    <xf numFmtId="167" fontId="41" fillId="0" borderId="36" xfId="29" applyNumberFormat="1" applyFont="1" applyBorder="1" applyAlignment="1">
      <alignment horizontal="right" wrapText="1"/>
    </xf>
    <xf numFmtId="4" fontId="41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opLeftCell="B45" zoomScaleNormal="100" zoomScaleSheetLayoutView="75" workbookViewId="0">
      <selection activeCell="L75" sqref="L7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209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210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211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176</v>
      </c>
      <c r="D7" s="71" t="s">
        <v>175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2"/>
      <c r="E11" s="212"/>
      <c r="F11" s="212"/>
      <c r="G11" s="212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5"/>
      <c r="E12" s="215"/>
      <c r="F12" s="215"/>
      <c r="G12" s="215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6"/>
      <c r="E13" s="216"/>
      <c r="F13" s="216"/>
      <c r="G13" s="216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192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196"/>
      <c r="F16" s="197"/>
      <c r="G16" s="196"/>
      <c r="H16" s="197"/>
      <c r="I16" s="196">
        <v>0</v>
      </c>
      <c r="J16" s="198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196"/>
      <c r="F17" s="197"/>
      <c r="G17" s="196"/>
      <c r="H17" s="197"/>
      <c r="I17" s="196">
        <v>0</v>
      </c>
      <c r="J17" s="198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196"/>
      <c r="F18" s="197"/>
      <c r="G18" s="196"/>
      <c r="H18" s="197"/>
      <c r="I18" s="196">
        <f>I68</f>
        <v>0</v>
      </c>
      <c r="J18" s="198"/>
    </row>
    <row r="19" spans="1:10" ht="23.25" customHeight="1" x14ac:dyDescent="0.2">
      <c r="A19" s="142" t="s">
        <v>77</v>
      </c>
      <c r="B19" s="47" t="s">
        <v>29</v>
      </c>
      <c r="C19" s="48"/>
      <c r="D19" s="49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42" t="s">
        <v>78</v>
      </c>
      <c r="B20" s="47" t="s">
        <v>30</v>
      </c>
      <c r="C20" s="48"/>
      <c r="D20" s="49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3"/>
      <c r="B21" s="64" t="s">
        <v>31</v>
      </c>
      <c r="C21" s="65"/>
      <c r="D21" s="66"/>
      <c r="E21" s="208"/>
      <c r="F21" s="209"/>
      <c r="G21" s="208"/>
      <c r="H21" s="209"/>
      <c r="I21" s="208">
        <f>SUM(I16:J20)</f>
        <v>0</v>
      </c>
      <c r="J21" s="229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6">
        <v>0</v>
      </c>
      <c r="H23" s="207"/>
      <c r="I23" s="207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7">
        <v>0</v>
      </c>
      <c r="H24" s="228"/>
      <c r="I24" s="228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6">
        <f>I21</f>
        <v>0</v>
      </c>
      <c r="H25" s="207"/>
      <c r="I25" s="207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2">
        <f>ZakladDPHZakl*0.21</f>
        <v>0</v>
      </c>
      <c r="H26" s="203"/>
      <c r="I26" s="203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4">
        <v>0</v>
      </c>
      <c r="H27" s="204"/>
      <c r="I27" s="204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5">
        <v>759189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5">
        <f>ZakladDPHZakl+DPHZakl</f>
        <v>0</v>
      </c>
      <c r="H29" s="205"/>
      <c r="I29" s="205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173</v>
      </c>
      <c r="E32" s="33"/>
      <c r="F32" s="16" t="s">
        <v>11</v>
      </c>
      <c r="G32" s="33"/>
      <c r="H32" s="34">
        <f ca="1">TODAY()</f>
        <v>45747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6" t="s">
        <v>2</v>
      </c>
      <c r="E35" s="226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7"/>
      <c r="D39" s="218"/>
      <c r="E39" s="218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9" t="s">
        <v>44</v>
      </c>
      <c r="D40" s="220"/>
      <c r="E40" s="220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21" t="s">
        <v>44</v>
      </c>
      <c r="D41" s="222"/>
      <c r="E41" s="222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3" t="s">
        <v>53</v>
      </c>
      <c r="C42" s="224"/>
      <c r="D42" s="224"/>
      <c r="E42" s="225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213</v>
      </c>
    </row>
    <row r="45" spans="1:52" ht="38.25" x14ac:dyDescent="0.2">
      <c r="B45" s="230" t="s">
        <v>55</v>
      </c>
      <c r="C45" s="230"/>
      <c r="D45" s="230"/>
      <c r="E45" s="230"/>
      <c r="F45" s="230"/>
      <c r="G45" s="230"/>
      <c r="H45" s="230"/>
      <c r="I45" s="230"/>
      <c r="J45" s="230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30" t="s">
        <v>56</v>
      </c>
      <c r="C46" s="230"/>
      <c r="D46" s="230"/>
      <c r="E46" s="230"/>
      <c r="F46" s="230"/>
      <c r="G46" s="230"/>
      <c r="H46" s="230"/>
      <c r="I46" s="230"/>
      <c r="J46" s="230"/>
      <c r="AZ46" s="121" t="str">
        <f t="shared" si="1"/>
        <v>Jednotkové ceny zahrnují i náklady na:</v>
      </c>
    </row>
    <row r="47" spans="1:52" x14ac:dyDescent="0.2">
      <c r="B47" s="230" t="s">
        <v>57</v>
      </c>
      <c r="C47" s="230"/>
      <c r="D47" s="230"/>
      <c r="E47" s="230"/>
      <c r="F47" s="230"/>
      <c r="G47" s="230"/>
      <c r="H47" s="230"/>
      <c r="I47" s="230"/>
      <c r="J47" s="230"/>
      <c r="AZ47" s="121" t="str">
        <f t="shared" si="1"/>
        <v>- pomocný instalační materiál,</v>
      </c>
    </row>
    <row r="48" spans="1:52" x14ac:dyDescent="0.2">
      <c r="B48" s="230" t="s">
        <v>58</v>
      </c>
      <c r="C48" s="230"/>
      <c r="D48" s="230"/>
      <c r="E48" s="230"/>
      <c r="F48" s="230"/>
      <c r="G48" s="230"/>
      <c r="H48" s="230"/>
      <c r="I48" s="230"/>
      <c r="J48" s="230"/>
      <c r="AZ48" s="121" t="str">
        <f t="shared" si="1"/>
        <v>- zdvihací zařízení - plošina,</v>
      </c>
    </row>
    <row r="49" spans="1:52" x14ac:dyDescent="0.2">
      <c r="B49" s="230" t="s">
        <v>59</v>
      </c>
      <c r="C49" s="230"/>
      <c r="D49" s="230"/>
      <c r="E49" s="230"/>
      <c r="F49" s="230"/>
      <c r="G49" s="230"/>
      <c r="H49" s="230"/>
      <c r="I49" s="230"/>
      <c r="J49" s="230"/>
      <c r="AZ49" s="121" t="str">
        <f t="shared" si="1"/>
        <v>- výškové práce,</v>
      </c>
    </row>
    <row r="50" spans="1:52" x14ac:dyDescent="0.2">
      <c r="B50" s="230" t="s">
        <v>60</v>
      </c>
      <c r="C50" s="230"/>
      <c r="D50" s="230"/>
      <c r="E50" s="230"/>
      <c r="F50" s="230"/>
      <c r="G50" s="230"/>
      <c r="H50" s="230"/>
      <c r="I50" s="230"/>
      <c r="J50" s="230"/>
      <c r="AZ50" s="121" t="str">
        <f t="shared" si="1"/>
        <v>- dopravné.</v>
      </c>
    </row>
    <row r="51" spans="1:52" x14ac:dyDescent="0.2">
      <c r="B51" s="87" t="s">
        <v>182</v>
      </c>
    </row>
    <row r="52" spans="1:52" x14ac:dyDescent="0.2">
      <c r="B52" s="230" t="s">
        <v>61</v>
      </c>
      <c r="C52" s="230"/>
      <c r="D52" s="230"/>
      <c r="E52" s="230"/>
      <c r="F52" s="230"/>
      <c r="G52" s="230"/>
      <c r="H52" s="230"/>
      <c r="I52" s="230"/>
      <c r="J52" s="230"/>
      <c r="AZ52" s="121" t="str">
        <f>B52</f>
        <v>Počty koncových prvků odečteny z digitální verze PD programem Autocad.</v>
      </c>
    </row>
    <row r="53" spans="1:52" x14ac:dyDescent="0.2">
      <c r="B53" s="230" t="s">
        <v>62</v>
      </c>
      <c r="C53" s="230"/>
      <c r="D53" s="230"/>
      <c r="E53" s="230"/>
      <c r="F53" s="230"/>
      <c r="G53" s="230"/>
      <c r="H53" s="230"/>
      <c r="I53" s="230"/>
      <c r="J53" s="230"/>
      <c r="AZ53" s="121" t="str">
        <f>B53</f>
        <v>Výměry odměřeny z digitální verze PD programem Autocad z příloh.</v>
      </c>
    </row>
    <row r="55" spans="1:52" x14ac:dyDescent="0.2">
      <c r="B55" s="230" t="s">
        <v>63</v>
      </c>
      <c r="C55" s="230"/>
      <c r="D55" s="230"/>
      <c r="E55" s="230"/>
      <c r="F55" s="230"/>
      <c r="G55" s="230"/>
      <c r="H55" s="230"/>
      <c r="I55" s="230"/>
      <c r="J55" s="230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33" t="s">
        <v>226</v>
      </c>
      <c r="D61" s="234"/>
      <c r="E61" s="234"/>
      <c r="F61" s="139" t="s">
        <v>28</v>
      </c>
      <c r="G61" s="135"/>
      <c r="H61" s="135"/>
      <c r="I61" s="135">
        <f>'01 01 Pol'!G7</f>
        <v>0</v>
      </c>
      <c r="J61" s="136" t="str">
        <f>IF(I68=0,"",I61/I68*100)</f>
        <v/>
      </c>
    </row>
    <row r="62" spans="1:52" ht="25.5" customHeight="1" x14ac:dyDescent="0.2">
      <c r="A62" s="124"/>
      <c r="B62" s="126" t="s">
        <v>67</v>
      </c>
      <c r="C62" s="231" t="s">
        <v>227</v>
      </c>
      <c r="D62" s="232"/>
      <c r="E62" s="232"/>
      <c r="F62" s="140" t="s">
        <v>28</v>
      </c>
      <c r="G62" s="132"/>
      <c r="H62" s="132"/>
      <c r="I62" s="135">
        <f>'01 01 Pol'!G47</f>
        <v>0</v>
      </c>
      <c r="J62" s="137" t="str">
        <f>IF(I68=0,"",I62/I68*100)</f>
        <v/>
      </c>
    </row>
    <row r="63" spans="1:52" ht="25.5" customHeight="1" x14ac:dyDescent="0.2">
      <c r="A63" s="124"/>
      <c r="B63" s="126" t="s">
        <v>68</v>
      </c>
      <c r="C63" s="231" t="s">
        <v>190</v>
      </c>
      <c r="D63" s="232"/>
      <c r="E63" s="232"/>
      <c r="F63" s="140" t="s">
        <v>28</v>
      </c>
      <c r="G63" s="132"/>
      <c r="H63" s="132"/>
      <c r="I63" s="135">
        <f>'01 01 Pol'!G87</f>
        <v>0</v>
      </c>
      <c r="J63" s="137" t="str">
        <f>IF(I67=0,"",I63/I67*100)</f>
        <v/>
      </c>
    </row>
    <row r="64" spans="1:52" ht="25.5" customHeight="1" x14ac:dyDescent="0.2">
      <c r="A64" s="124"/>
      <c r="B64" s="126" t="s">
        <v>70</v>
      </c>
      <c r="C64" s="231" t="s">
        <v>69</v>
      </c>
      <c r="D64" s="232"/>
      <c r="E64" s="232"/>
      <c r="F64" s="140" t="s">
        <v>28</v>
      </c>
      <c r="G64" s="132"/>
      <c r="H64" s="132"/>
      <c r="I64" s="135">
        <f>'01 01 Pol'!G97</f>
        <v>0</v>
      </c>
      <c r="J64" s="137" t="str">
        <f>IF(I68=0,"",I64/I68*100)</f>
        <v/>
      </c>
    </row>
    <row r="65" spans="1:10" ht="25.5" customHeight="1" x14ac:dyDescent="0.2">
      <c r="A65" s="124"/>
      <c r="B65" s="126" t="s">
        <v>71</v>
      </c>
      <c r="C65" s="231" t="s">
        <v>72</v>
      </c>
      <c r="D65" s="232"/>
      <c r="E65" s="232"/>
      <c r="F65" s="140" t="s">
        <v>28</v>
      </c>
      <c r="G65" s="132"/>
      <c r="H65" s="132"/>
      <c r="I65" s="135">
        <f>'01 01 Pol'!G131</f>
        <v>0</v>
      </c>
      <c r="J65" s="137" t="str">
        <f>IF(I68=0,"",I65/I68*100)</f>
        <v/>
      </c>
    </row>
    <row r="66" spans="1:10" ht="25.5" customHeight="1" x14ac:dyDescent="0.2">
      <c r="A66" s="124"/>
      <c r="B66" s="126" t="s">
        <v>73</v>
      </c>
      <c r="C66" s="231" t="s">
        <v>74</v>
      </c>
      <c r="D66" s="232"/>
      <c r="E66" s="232"/>
      <c r="F66" s="140" t="s">
        <v>28</v>
      </c>
      <c r="G66" s="132"/>
      <c r="H66" s="132"/>
      <c r="I66" s="135">
        <f>'01 01 Pol'!G136</f>
        <v>0</v>
      </c>
      <c r="J66" s="137" t="str">
        <f>IF(I68=0,"",I66/I68*100)</f>
        <v/>
      </c>
    </row>
    <row r="67" spans="1:10" ht="25.5" customHeight="1" x14ac:dyDescent="0.2">
      <c r="A67" s="124"/>
      <c r="B67" s="126" t="s">
        <v>75</v>
      </c>
      <c r="C67" s="189" t="s">
        <v>76</v>
      </c>
      <c r="D67" s="190"/>
      <c r="E67" s="190"/>
      <c r="F67" s="140" t="s">
        <v>28</v>
      </c>
      <c r="G67" s="132"/>
      <c r="H67" s="132"/>
      <c r="I67" s="135">
        <f>'01 01 Pol'!G146</f>
        <v>0</v>
      </c>
      <c r="J67" s="137" t="str">
        <f>IF(I68=0,"",I67/I68*100)</f>
        <v/>
      </c>
    </row>
    <row r="68" spans="1:10" ht="25.5" customHeight="1" x14ac:dyDescent="0.2">
      <c r="A68" s="125"/>
      <c r="B68" s="129" t="s">
        <v>1</v>
      </c>
      <c r="C68" s="129"/>
      <c r="D68" s="130"/>
      <c r="E68" s="130"/>
      <c r="F68" s="141"/>
      <c r="G68" s="133"/>
      <c r="H68" s="133"/>
      <c r="I68" s="133">
        <f>SUM(I61:I67)</f>
        <v>0</v>
      </c>
      <c r="J68" s="138">
        <f>SUM(J61:J67)</f>
        <v>0</v>
      </c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50:J50"/>
    <mergeCell ref="B52:J52"/>
    <mergeCell ref="B53:J53"/>
    <mergeCell ref="C66:E66"/>
    <mergeCell ref="B55:J55"/>
    <mergeCell ref="C61:E61"/>
    <mergeCell ref="C62:E62"/>
    <mergeCell ref="C64:E64"/>
    <mergeCell ref="C65:E65"/>
    <mergeCell ref="C63:E63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8</v>
      </c>
      <c r="B2" s="68"/>
      <c r="C2" s="237"/>
      <c r="D2" s="237"/>
      <c r="E2" s="237"/>
      <c r="F2" s="237"/>
      <c r="G2" s="238"/>
    </row>
    <row r="3" spans="1:7" ht="24.95" customHeight="1" x14ac:dyDescent="0.2">
      <c r="A3" s="69" t="s">
        <v>9</v>
      </c>
      <c r="B3" s="68"/>
      <c r="C3" s="237"/>
      <c r="D3" s="237"/>
      <c r="E3" s="237"/>
      <c r="F3" s="237"/>
      <c r="G3" s="238"/>
    </row>
    <row r="4" spans="1:7" ht="24.95" customHeight="1" x14ac:dyDescent="0.2">
      <c r="A4" s="69" t="s">
        <v>10</v>
      </c>
      <c r="B4" s="68"/>
      <c r="C4" s="237"/>
      <c r="D4" s="237"/>
      <c r="E4" s="237"/>
      <c r="F4" s="237"/>
      <c r="G4" s="23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39"/>
  <sheetViews>
    <sheetView tabSelected="1" topLeftCell="A79" zoomScale="85" zoomScaleNormal="85" workbookViewId="0">
      <selection activeCell="AA145" sqref="AA145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9" t="s">
        <v>7</v>
      </c>
      <c r="B1" s="239"/>
      <c r="C1" s="239"/>
      <c r="D1" s="239"/>
      <c r="E1" s="239"/>
      <c r="F1" s="239"/>
      <c r="G1" s="239"/>
      <c r="AG1" t="s">
        <v>79</v>
      </c>
    </row>
    <row r="2" spans="1:60" x14ac:dyDescent="0.2">
      <c r="A2" s="69" t="s">
        <v>8</v>
      </c>
      <c r="B2" s="68" t="s">
        <v>47</v>
      </c>
      <c r="C2" s="240" t="s">
        <v>212</v>
      </c>
      <c r="D2" s="241"/>
      <c r="E2" s="241"/>
      <c r="F2" s="241"/>
      <c r="G2" s="242"/>
      <c r="AG2" t="s">
        <v>80</v>
      </c>
    </row>
    <row r="3" spans="1:60" x14ac:dyDescent="0.2">
      <c r="A3" s="69" t="s">
        <v>9</v>
      </c>
      <c r="B3" s="68" t="s">
        <v>43</v>
      </c>
      <c r="C3" s="240" t="s">
        <v>210</v>
      </c>
      <c r="D3" s="241"/>
      <c r="E3" s="241"/>
      <c r="F3" s="241"/>
      <c r="G3" s="242"/>
      <c r="AC3" s="87" t="s">
        <v>80</v>
      </c>
      <c r="AG3" t="s">
        <v>81</v>
      </c>
    </row>
    <row r="4" spans="1:60" x14ac:dyDescent="0.2">
      <c r="A4" s="143" t="s">
        <v>10</v>
      </c>
      <c r="B4" s="177" t="s">
        <v>43</v>
      </c>
      <c r="C4" s="243" t="s">
        <v>210</v>
      </c>
      <c r="D4" s="244"/>
      <c r="E4" s="244"/>
      <c r="F4" s="244"/>
      <c r="G4" s="245"/>
      <c r="AG4" t="s">
        <v>82</v>
      </c>
    </row>
    <row r="5" spans="1:60" x14ac:dyDescent="0.2">
      <c r="A5" s="178"/>
      <c r="D5" s="11"/>
    </row>
    <row r="6" spans="1:60" ht="38.25" x14ac:dyDescent="0.2">
      <c r="A6" s="149" t="s">
        <v>83</v>
      </c>
      <c r="B6" s="147" t="s">
        <v>84</v>
      </c>
      <c r="C6" s="147" t="s">
        <v>85</v>
      </c>
      <c r="D6" s="148" t="s">
        <v>86</v>
      </c>
      <c r="E6" s="149" t="s">
        <v>87</v>
      </c>
      <c r="F6" s="144" t="s">
        <v>88</v>
      </c>
      <c r="G6" s="149" t="s">
        <v>31</v>
      </c>
      <c r="H6" s="150" t="s">
        <v>32</v>
      </c>
      <c r="I6" s="150" t="s">
        <v>89</v>
      </c>
      <c r="J6" s="150" t="s">
        <v>33</v>
      </c>
      <c r="K6" s="150" t="s">
        <v>90</v>
      </c>
      <c r="L6" s="150" t="s">
        <v>91</v>
      </c>
      <c r="M6" s="150" t="s">
        <v>92</v>
      </c>
      <c r="N6" s="150" t="s">
        <v>93</v>
      </c>
      <c r="O6" s="150" t="s">
        <v>94</v>
      </c>
      <c r="P6" s="150" t="s">
        <v>95</v>
      </c>
      <c r="Q6" s="150" t="s">
        <v>96</v>
      </c>
      <c r="R6" s="150" t="s">
        <v>97</v>
      </c>
      <c r="S6" s="150" t="s">
        <v>98</v>
      </c>
      <c r="T6" s="150" t="s">
        <v>99</v>
      </c>
      <c r="U6" s="150" t="s">
        <v>100</v>
      </c>
      <c r="V6" s="150" t="s">
        <v>101</v>
      </c>
    </row>
    <row r="7" spans="1:60" x14ac:dyDescent="0.2">
      <c r="A7" s="152" t="s">
        <v>102</v>
      </c>
      <c r="B7" s="155" t="s">
        <v>66</v>
      </c>
      <c r="C7" s="156" t="s">
        <v>214</v>
      </c>
      <c r="D7" s="151"/>
      <c r="E7" s="159"/>
      <c r="F7" s="162"/>
      <c r="G7" s="162">
        <f>SUMIF(AG8:AG46,"&lt;&gt;NOR",G8:G46)</f>
        <v>0</v>
      </c>
      <c r="H7" s="162"/>
      <c r="I7" s="162">
        <f>SUM(I8:I46)</f>
        <v>0</v>
      </c>
      <c r="J7" s="162"/>
      <c r="K7" s="162">
        <f>SUM(K8:K46)</f>
        <v>9415</v>
      </c>
      <c r="L7" s="162"/>
      <c r="M7" s="162">
        <f>SUM(M8:M46)</f>
        <v>0</v>
      </c>
      <c r="N7" s="162"/>
      <c r="O7" s="162">
        <f>SUM(O8:O46)</f>
        <v>0</v>
      </c>
      <c r="P7" s="162"/>
      <c r="Q7" s="162">
        <f>SUM(Q8:Q46)</f>
        <v>0</v>
      </c>
      <c r="R7" s="162"/>
      <c r="S7" s="162"/>
      <c r="T7" s="162"/>
      <c r="U7" s="163">
        <f>SUM(U8:U46)</f>
        <v>0</v>
      </c>
      <c r="V7" s="162"/>
      <c r="AG7" t="s">
        <v>103</v>
      </c>
    </row>
    <row r="8" spans="1:60" outlineLevel="1" x14ac:dyDescent="0.2">
      <c r="A8" s="146">
        <v>1</v>
      </c>
      <c r="B8" s="171">
        <v>210000001</v>
      </c>
      <c r="C8" s="169" t="s">
        <v>168</v>
      </c>
      <c r="D8" s="157" t="s">
        <v>104</v>
      </c>
      <c r="E8" s="160">
        <v>1</v>
      </c>
      <c r="F8" s="164"/>
      <c r="G8" s="164">
        <f>SUM(E8*F8)</f>
        <v>0</v>
      </c>
      <c r="H8" s="164">
        <v>0</v>
      </c>
      <c r="I8" s="164">
        <f t="shared" ref="I8:I20" si="0">ROUND(E8*H8,2)</f>
        <v>0</v>
      </c>
      <c r="J8" s="164">
        <v>6820</v>
      </c>
      <c r="K8" s="164">
        <f t="shared" ref="K8:K20" si="1">ROUND(E8*J8,2)</f>
        <v>6820</v>
      </c>
      <c r="L8" s="164">
        <v>21</v>
      </c>
      <c r="M8" s="164">
        <f t="shared" ref="M8:M20" si="2">G8*(1+L8/100)</f>
        <v>0</v>
      </c>
      <c r="N8" s="164">
        <v>0</v>
      </c>
      <c r="O8" s="164">
        <f t="shared" ref="O8:O20" si="3">ROUND(E8*N8,2)</f>
        <v>0</v>
      </c>
      <c r="P8" s="164">
        <v>0</v>
      </c>
      <c r="Q8" s="164">
        <f t="shared" ref="Q8:Q20" si="4">ROUND(E8*P8,2)</f>
        <v>0</v>
      </c>
      <c r="R8" s="164"/>
      <c r="S8" s="164" t="s">
        <v>105</v>
      </c>
      <c r="T8" s="164">
        <v>0</v>
      </c>
      <c r="U8" s="165">
        <f t="shared" ref="U8:U20" si="5">ROUND(E8*T8,2)</f>
        <v>0</v>
      </c>
      <c r="V8" s="16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 t="s">
        <v>106</v>
      </c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71">
        <v>210000002</v>
      </c>
      <c r="C9" s="169" t="s">
        <v>206</v>
      </c>
      <c r="D9" s="157" t="s">
        <v>108</v>
      </c>
      <c r="E9" s="160">
        <v>1</v>
      </c>
      <c r="F9" s="164"/>
      <c r="G9" s="164">
        <f t="shared" ref="G9:G11" si="6">SUM(E9*F9)</f>
        <v>0</v>
      </c>
      <c r="H9" s="164">
        <v>0</v>
      </c>
      <c r="I9" s="164">
        <f t="shared" si="0"/>
        <v>0</v>
      </c>
      <c r="J9" s="164">
        <v>45</v>
      </c>
      <c r="K9" s="164">
        <f t="shared" si="1"/>
        <v>45</v>
      </c>
      <c r="L9" s="164">
        <v>21</v>
      </c>
      <c r="M9" s="164">
        <f t="shared" si="2"/>
        <v>0</v>
      </c>
      <c r="N9" s="164">
        <v>0</v>
      </c>
      <c r="O9" s="164">
        <f t="shared" si="3"/>
        <v>0</v>
      </c>
      <c r="P9" s="164">
        <v>0</v>
      </c>
      <c r="Q9" s="164">
        <f t="shared" si="4"/>
        <v>0</v>
      </c>
      <c r="R9" s="164"/>
      <c r="S9" s="164" t="s">
        <v>105</v>
      </c>
      <c r="T9" s="164">
        <v>0</v>
      </c>
      <c r="U9" s="165">
        <f t="shared" si="5"/>
        <v>0</v>
      </c>
      <c r="V9" s="16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 t="s">
        <v>106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71">
        <v>210000003</v>
      </c>
      <c r="C10" s="169" t="s">
        <v>207</v>
      </c>
      <c r="D10" s="157" t="s">
        <v>108</v>
      </c>
      <c r="E10" s="160">
        <v>1</v>
      </c>
      <c r="F10" s="164"/>
      <c r="G10" s="164">
        <f t="shared" si="6"/>
        <v>0</v>
      </c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5"/>
      <c r="V10" s="16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71">
        <v>210000004</v>
      </c>
      <c r="C11" s="169" t="s">
        <v>203</v>
      </c>
      <c r="D11" s="157" t="s">
        <v>108</v>
      </c>
      <c r="E11" s="160">
        <v>6</v>
      </c>
      <c r="F11" s="164"/>
      <c r="G11" s="164">
        <f t="shared" si="6"/>
        <v>0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5"/>
      <c r="V11" s="16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71">
        <v>210000005</v>
      </c>
      <c r="C12" s="169" t="s">
        <v>183</v>
      </c>
      <c r="D12" s="157" t="s">
        <v>109</v>
      </c>
      <c r="E12" s="160">
        <v>12</v>
      </c>
      <c r="F12" s="164"/>
      <c r="G12" s="164">
        <f t="shared" ref="G12" si="7">SUM(E12*F12)</f>
        <v>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5"/>
      <c r="V12" s="16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71">
        <v>210000006</v>
      </c>
      <c r="C13" s="169" t="s">
        <v>217</v>
      </c>
      <c r="D13" s="157" t="s">
        <v>109</v>
      </c>
      <c r="E13" s="160">
        <v>8</v>
      </c>
      <c r="F13" s="164"/>
      <c r="G13" s="164">
        <f t="shared" ref="G13:G46" si="8">SUM(E13*F13)</f>
        <v>0</v>
      </c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5"/>
      <c r="V13" s="16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71">
        <v>210000007</v>
      </c>
      <c r="C14" s="169" t="s">
        <v>218</v>
      </c>
      <c r="D14" s="157" t="s">
        <v>107</v>
      </c>
      <c r="E14" s="160">
        <v>105</v>
      </c>
      <c r="F14" s="164"/>
      <c r="G14" s="164">
        <f t="shared" ref="G14" si="9">SUM(E14*F14)</f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5"/>
      <c r="V14" s="16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71">
        <v>210000008</v>
      </c>
      <c r="C15" s="169" t="s">
        <v>195</v>
      </c>
      <c r="D15" s="157" t="s">
        <v>107</v>
      </c>
      <c r="E15" s="160">
        <v>56</v>
      </c>
      <c r="F15" s="164"/>
      <c r="G15" s="164">
        <f t="shared" ref="G15" si="10">SUM(E15*F15)</f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5"/>
      <c r="V15" s="16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71">
        <v>210000009</v>
      </c>
      <c r="C16" s="169" t="s">
        <v>208</v>
      </c>
      <c r="D16" s="157" t="s">
        <v>107</v>
      </c>
      <c r="E16" s="160">
        <v>12</v>
      </c>
      <c r="F16" s="164"/>
      <c r="G16" s="164">
        <f t="shared" ref="G16" si="11">SUM(E16*F16)</f>
        <v>0</v>
      </c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5"/>
      <c r="V16" s="16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71">
        <v>210000010</v>
      </c>
      <c r="C17" s="169" t="s">
        <v>181</v>
      </c>
      <c r="D17" s="157" t="s">
        <v>108</v>
      </c>
      <c r="E17" s="160">
        <v>200</v>
      </c>
      <c r="F17" s="164"/>
      <c r="G17" s="164">
        <f t="shared" ref="G17:G26" si="12">SUM(E17*F17)</f>
        <v>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5"/>
      <c r="V17" s="16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71">
        <v>210000011</v>
      </c>
      <c r="C18" s="169" t="s">
        <v>110</v>
      </c>
      <c r="D18" s="157" t="s">
        <v>108</v>
      </c>
      <c r="E18" s="160">
        <v>12</v>
      </c>
      <c r="F18" s="164"/>
      <c r="G18" s="164">
        <f t="shared" si="12"/>
        <v>0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5"/>
      <c r="V18" s="16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71">
        <v>210000012</v>
      </c>
      <c r="C19" s="169" t="s">
        <v>193</v>
      </c>
      <c r="D19" s="157" t="s">
        <v>108</v>
      </c>
      <c r="E19" s="160">
        <v>2</v>
      </c>
      <c r="F19" s="164"/>
      <c r="G19" s="164">
        <f t="shared" si="12"/>
        <v>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5"/>
      <c r="V19" s="16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71">
        <v>210000013</v>
      </c>
      <c r="C20" s="180" t="s">
        <v>146</v>
      </c>
      <c r="D20" s="157" t="s">
        <v>145</v>
      </c>
      <c r="E20" s="160">
        <v>3</v>
      </c>
      <c r="F20" s="164"/>
      <c r="G20" s="164">
        <f t="shared" si="12"/>
        <v>0</v>
      </c>
      <c r="H20" s="164">
        <v>0</v>
      </c>
      <c r="I20" s="164">
        <f t="shared" si="0"/>
        <v>0</v>
      </c>
      <c r="J20" s="164">
        <v>850</v>
      </c>
      <c r="K20" s="164">
        <f t="shared" si="1"/>
        <v>2550</v>
      </c>
      <c r="L20" s="164">
        <v>21</v>
      </c>
      <c r="M20" s="164">
        <f t="shared" si="2"/>
        <v>0</v>
      </c>
      <c r="N20" s="164">
        <v>0</v>
      </c>
      <c r="O20" s="164">
        <f t="shared" si="3"/>
        <v>0</v>
      </c>
      <c r="P20" s="164">
        <v>0</v>
      </c>
      <c r="Q20" s="164">
        <f t="shared" si="4"/>
        <v>0</v>
      </c>
      <c r="R20" s="164"/>
      <c r="S20" s="164" t="s">
        <v>105</v>
      </c>
      <c r="T20" s="164">
        <v>0</v>
      </c>
      <c r="U20" s="165">
        <f t="shared" si="5"/>
        <v>0</v>
      </c>
      <c r="V20" s="16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71">
        <v>210000014</v>
      </c>
      <c r="C21" s="169" t="s">
        <v>147</v>
      </c>
      <c r="D21" s="157" t="s">
        <v>145</v>
      </c>
      <c r="E21" s="160">
        <v>2</v>
      </c>
      <c r="F21" s="164"/>
      <c r="G21" s="164">
        <f t="shared" si="12"/>
        <v>0</v>
      </c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5"/>
      <c r="V21" s="16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71">
        <v>210000015</v>
      </c>
      <c r="C22" s="169" t="s">
        <v>148</v>
      </c>
      <c r="D22" s="157" t="s">
        <v>149</v>
      </c>
      <c r="E22" s="160">
        <v>0.01</v>
      </c>
      <c r="F22" s="164"/>
      <c r="G22" s="164">
        <f t="shared" si="12"/>
        <v>0</v>
      </c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5"/>
      <c r="V22" s="16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71">
        <v>210000016</v>
      </c>
      <c r="C23" s="169" t="s">
        <v>150</v>
      </c>
      <c r="D23" s="157" t="s">
        <v>145</v>
      </c>
      <c r="E23" s="160">
        <v>3</v>
      </c>
      <c r="F23" s="164"/>
      <c r="G23" s="164">
        <f t="shared" si="12"/>
        <v>0</v>
      </c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 s="16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71">
        <v>210000017</v>
      </c>
      <c r="C24" s="169" t="s">
        <v>151</v>
      </c>
      <c r="D24" s="157" t="s">
        <v>145</v>
      </c>
      <c r="E24" s="160">
        <v>3</v>
      </c>
      <c r="F24" s="164"/>
      <c r="G24" s="164">
        <f t="shared" si="12"/>
        <v>0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6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71">
        <v>210000018</v>
      </c>
      <c r="C25" s="169" t="s">
        <v>111</v>
      </c>
      <c r="D25" s="157" t="s">
        <v>107</v>
      </c>
      <c r="E25" s="160">
        <v>26</v>
      </c>
      <c r="F25" s="164"/>
      <c r="G25" s="164">
        <f t="shared" si="12"/>
        <v>0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 s="16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71">
        <v>210000019</v>
      </c>
      <c r="C26" s="169" t="s">
        <v>194</v>
      </c>
      <c r="D26" s="157" t="s">
        <v>108</v>
      </c>
      <c r="E26" s="160">
        <v>1</v>
      </c>
      <c r="F26" s="164"/>
      <c r="G26" s="164">
        <f t="shared" si="12"/>
        <v>0</v>
      </c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5"/>
      <c r="V26" s="16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71">
        <v>210000020</v>
      </c>
      <c r="C27" s="169" t="s">
        <v>220</v>
      </c>
      <c r="D27" s="157" t="s">
        <v>108</v>
      </c>
      <c r="E27" s="160">
        <v>1</v>
      </c>
      <c r="F27" s="164"/>
      <c r="G27" s="164">
        <f t="shared" ref="G27" si="13">SUM(E27*F27)</f>
        <v>0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5"/>
      <c r="V27" s="16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71">
        <v>210000021</v>
      </c>
      <c r="C28" s="169" t="s">
        <v>152</v>
      </c>
      <c r="D28" s="157" t="s">
        <v>108</v>
      </c>
      <c r="E28" s="160">
        <v>1</v>
      </c>
      <c r="F28" s="164"/>
      <c r="G28" s="164">
        <f t="shared" ref="G28:G31" si="14">SUM(E28*F28)</f>
        <v>0</v>
      </c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5"/>
      <c r="V28" s="16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71">
        <v>210000022</v>
      </c>
      <c r="C29" s="169" t="s">
        <v>219</v>
      </c>
      <c r="D29" s="157" t="s">
        <v>108</v>
      </c>
      <c r="E29" s="160">
        <v>1</v>
      </c>
      <c r="F29" s="164"/>
      <c r="G29" s="164">
        <f t="shared" si="14"/>
        <v>0</v>
      </c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5"/>
      <c r="V29" s="16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71">
        <v>210000023</v>
      </c>
      <c r="C30" s="169" t="s">
        <v>205</v>
      </c>
      <c r="D30" s="157" t="s">
        <v>108</v>
      </c>
      <c r="E30" s="160">
        <v>1</v>
      </c>
      <c r="F30" s="164"/>
      <c r="G30" s="164">
        <f t="shared" si="14"/>
        <v>0</v>
      </c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5"/>
      <c r="V30" s="16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71">
        <v>210000024</v>
      </c>
      <c r="C31" s="169" t="s">
        <v>139</v>
      </c>
      <c r="D31" s="157" t="s">
        <v>108</v>
      </c>
      <c r="E31" s="160">
        <v>1</v>
      </c>
      <c r="F31" s="164"/>
      <c r="G31" s="164">
        <f t="shared" si="14"/>
        <v>0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5"/>
      <c r="V31" s="16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71">
        <v>210000025</v>
      </c>
      <c r="C32" s="169" t="s">
        <v>202</v>
      </c>
      <c r="D32" s="157" t="s">
        <v>108</v>
      </c>
      <c r="E32" s="160">
        <v>70</v>
      </c>
      <c r="F32" s="164"/>
      <c r="G32" s="164">
        <f t="shared" ref="G32:G33" si="15">SUM(E32*F32)</f>
        <v>0</v>
      </c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5"/>
      <c r="V32" s="16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71">
        <v>210000026</v>
      </c>
      <c r="C33" s="169" t="s">
        <v>196</v>
      </c>
      <c r="D33" s="157" t="s">
        <v>108</v>
      </c>
      <c r="E33" s="160">
        <v>55</v>
      </c>
      <c r="F33" s="164"/>
      <c r="G33" s="164">
        <f t="shared" si="15"/>
        <v>0</v>
      </c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5"/>
      <c r="V33" s="164"/>
      <c r="W33" s="145"/>
      <c r="X33" s="145"/>
      <c r="Y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71">
        <v>210000027</v>
      </c>
      <c r="C34" s="185" t="s">
        <v>186</v>
      </c>
      <c r="D34" s="186" t="s">
        <v>108</v>
      </c>
      <c r="E34" s="187">
        <v>4</v>
      </c>
      <c r="F34" s="188"/>
      <c r="G34" s="164">
        <f t="shared" si="8"/>
        <v>0</v>
      </c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5"/>
      <c r="V34" s="16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71">
        <v>210000028</v>
      </c>
      <c r="C35" s="185" t="s">
        <v>187</v>
      </c>
      <c r="D35" s="186" t="s">
        <v>108</v>
      </c>
      <c r="E35" s="187">
        <v>1</v>
      </c>
      <c r="F35" s="188"/>
      <c r="G35" s="164">
        <f t="shared" si="8"/>
        <v>0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5"/>
      <c r="V35" s="16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71">
        <v>210000029</v>
      </c>
      <c r="C36" s="169" t="s">
        <v>197</v>
      </c>
      <c r="D36" s="157" t="s">
        <v>108</v>
      </c>
      <c r="E36" s="160">
        <v>1</v>
      </c>
      <c r="F36" s="164"/>
      <c r="G36" s="164">
        <f t="shared" si="8"/>
        <v>0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5"/>
      <c r="V36" s="16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71">
        <v>210000030</v>
      </c>
      <c r="C37" s="169" t="s">
        <v>228</v>
      </c>
      <c r="D37" s="157" t="s">
        <v>108</v>
      </c>
      <c r="E37" s="160">
        <v>1</v>
      </c>
      <c r="F37" s="164"/>
      <c r="G37" s="164">
        <f t="shared" si="8"/>
        <v>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5"/>
      <c r="V37" s="16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31</v>
      </c>
      <c r="B38" s="171">
        <v>210000031</v>
      </c>
      <c r="C38" s="169" t="s">
        <v>185</v>
      </c>
      <c r="D38" s="157" t="s">
        <v>108</v>
      </c>
      <c r="E38" s="160">
        <v>2</v>
      </c>
      <c r="F38" s="164"/>
      <c r="G38" s="164">
        <f t="shared" si="8"/>
        <v>0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5"/>
      <c r="V38" s="16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32</v>
      </c>
      <c r="B39" s="171">
        <v>210000032</v>
      </c>
      <c r="C39" s="169" t="s">
        <v>223</v>
      </c>
      <c r="D39" s="157" t="s">
        <v>108</v>
      </c>
      <c r="E39" s="160">
        <v>1</v>
      </c>
      <c r="F39" s="164"/>
      <c r="G39" s="164">
        <f t="shared" ref="G39" si="16">SUM(E39*F39)</f>
        <v>0</v>
      </c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5"/>
      <c r="V39" s="16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33</v>
      </c>
      <c r="B40" s="171">
        <v>210000033</v>
      </c>
      <c r="C40" s="169" t="s">
        <v>224</v>
      </c>
      <c r="D40" s="157" t="s">
        <v>108</v>
      </c>
      <c r="E40" s="160">
        <v>2</v>
      </c>
      <c r="F40" s="164"/>
      <c r="G40" s="164">
        <f t="shared" ref="G40" si="17">SUM(E40*F40)</f>
        <v>0</v>
      </c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/>
      <c r="V40" s="16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34</v>
      </c>
      <c r="B41" s="171">
        <v>210000034</v>
      </c>
      <c r="C41" s="169" t="s">
        <v>184</v>
      </c>
      <c r="D41" s="157" t="s">
        <v>108</v>
      </c>
      <c r="E41" s="160">
        <v>2</v>
      </c>
      <c r="F41" s="164"/>
      <c r="G41" s="164">
        <f t="shared" si="8"/>
        <v>0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 s="16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35</v>
      </c>
      <c r="B42" s="171">
        <v>210000035</v>
      </c>
      <c r="C42" s="169" t="s">
        <v>165</v>
      </c>
      <c r="D42" s="157" t="s">
        <v>108</v>
      </c>
      <c r="E42" s="160">
        <v>3</v>
      </c>
      <c r="F42" s="164"/>
      <c r="G42" s="164">
        <f t="shared" si="8"/>
        <v>0</v>
      </c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5"/>
      <c r="V42" s="16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36</v>
      </c>
      <c r="B43" s="171">
        <v>210000036</v>
      </c>
      <c r="C43" s="169" t="s">
        <v>166</v>
      </c>
      <c r="D43" s="157" t="s">
        <v>108</v>
      </c>
      <c r="E43" s="160">
        <v>4</v>
      </c>
      <c r="F43" s="164"/>
      <c r="G43" s="164">
        <f t="shared" si="8"/>
        <v>0</v>
      </c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/>
      <c r="V43" s="16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37</v>
      </c>
      <c r="B44" s="171">
        <v>210000037</v>
      </c>
      <c r="C44" s="169" t="s">
        <v>138</v>
      </c>
      <c r="D44" s="157" t="s">
        <v>108</v>
      </c>
      <c r="E44" s="160">
        <v>2</v>
      </c>
      <c r="F44" s="164"/>
      <c r="G44" s="164">
        <f t="shared" si="8"/>
        <v>0</v>
      </c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5"/>
      <c r="V44" s="16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>
        <v>38</v>
      </c>
      <c r="B45" s="171">
        <v>210000038</v>
      </c>
      <c r="C45" s="169" t="s">
        <v>153</v>
      </c>
      <c r="D45" s="157" t="s">
        <v>108</v>
      </c>
      <c r="E45" s="160">
        <v>1</v>
      </c>
      <c r="F45" s="164"/>
      <c r="G45" s="164">
        <f t="shared" si="8"/>
        <v>0</v>
      </c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5"/>
      <c r="V45" s="16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>
        <v>39</v>
      </c>
      <c r="B46" s="171">
        <v>210000039</v>
      </c>
      <c r="C46" s="169" t="s">
        <v>112</v>
      </c>
      <c r="D46" s="157" t="s">
        <v>113</v>
      </c>
      <c r="E46" s="160">
        <v>8</v>
      </c>
      <c r="F46" s="164"/>
      <c r="G46" s="164">
        <f t="shared" si="8"/>
        <v>0</v>
      </c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5"/>
      <c r="V46" s="16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x14ac:dyDescent="0.2">
      <c r="A47" s="153" t="s">
        <v>102</v>
      </c>
      <c r="B47" s="153" t="s">
        <v>67</v>
      </c>
      <c r="C47" s="170" t="s">
        <v>215</v>
      </c>
      <c r="D47" s="158"/>
      <c r="E47" s="161"/>
      <c r="F47" s="166"/>
      <c r="G47" s="166">
        <f>SUMIF(AG48:AG86,"&lt;&gt;NOR",G48:G86)</f>
        <v>0</v>
      </c>
      <c r="H47" s="166"/>
      <c r="I47" s="166">
        <f>SUM(I48:I86)</f>
        <v>1285</v>
      </c>
      <c r="J47" s="166"/>
      <c r="K47" s="166">
        <f>SUM(K48:K86)</f>
        <v>1795</v>
      </c>
      <c r="L47" s="166"/>
      <c r="M47" s="166">
        <f>SUM(M48:M86)</f>
        <v>0</v>
      </c>
      <c r="N47" s="166"/>
      <c r="O47" s="166">
        <f>SUM(O48:O86)</f>
        <v>0</v>
      </c>
      <c r="P47" s="166"/>
      <c r="Q47" s="166">
        <f>SUM(Q48:Q86)</f>
        <v>0</v>
      </c>
      <c r="R47" s="166"/>
      <c r="S47" s="166"/>
      <c r="T47" s="166"/>
      <c r="U47" s="167">
        <f>SUM(U48:U86)</f>
        <v>0</v>
      </c>
      <c r="V47" s="166"/>
    </row>
    <row r="48" spans="1:60" outlineLevel="1" x14ac:dyDescent="0.2">
      <c r="A48" s="146">
        <v>40</v>
      </c>
      <c r="B48" s="171">
        <v>210000040</v>
      </c>
      <c r="C48" s="169" t="s">
        <v>168</v>
      </c>
      <c r="D48" s="157" t="s">
        <v>104</v>
      </c>
      <c r="E48" s="160">
        <v>1</v>
      </c>
      <c r="F48" s="164"/>
      <c r="G48" s="164">
        <f>SUM(E48*F48)</f>
        <v>0</v>
      </c>
      <c r="H48" s="164">
        <v>1285</v>
      </c>
      <c r="I48" s="164">
        <f>ROUND(E48*H48,2)</f>
        <v>1285</v>
      </c>
      <c r="J48" s="164">
        <v>1795</v>
      </c>
      <c r="K48" s="164">
        <f>ROUND(E48*J48,2)</f>
        <v>1795</v>
      </c>
      <c r="L48" s="164">
        <v>21</v>
      </c>
      <c r="M48" s="164">
        <f>G48*(1+L48/100)</f>
        <v>0</v>
      </c>
      <c r="N48" s="164">
        <v>0</v>
      </c>
      <c r="O48" s="164">
        <f>ROUND(E48*N48,2)</f>
        <v>0</v>
      </c>
      <c r="P48" s="164">
        <v>0</v>
      </c>
      <c r="Q48" s="164">
        <f>ROUND(E48*P48,2)</f>
        <v>0</v>
      </c>
      <c r="R48" s="164"/>
      <c r="S48" s="164" t="s">
        <v>105</v>
      </c>
      <c r="T48" s="164">
        <v>0</v>
      </c>
      <c r="U48" s="165">
        <f>ROUND(E48*T48,2)</f>
        <v>0</v>
      </c>
      <c r="V48" s="16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>
        <v>41</v>
      </c>
      <c r="B49" s="171">
        <v>210000041</v>
      </c>
      <c r="C49" s="169" t="s">
        <v>206</v>
      </c>
      <c r="D49" s="157" t="s">
        <v>108</v>
      </c>
      <c r="E49" s="160">
        <v>1</v>
      </c>
      <c r="F49" s="164"/>
      <c r="G49" s="164">
        <f t="shared" ref="G49:G51" si="18">SUM(E49*F49)</f>
        <v>0</v>
      </c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5"/>
      <c r="V49" s="16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>
        <v>42</v>
      </c>
      <c r="B50" s="171">
        <v>210000042</v>
      </c>
      <c r="C50" s="169" t="s">
        <v>207</v>
      </c>
      <c r="D50" s="157" t="s">
        <v>108</v>
      </c>
      <c r="E50" s="160">
        <v>1</v>
      </c>
      <c r="F50" s="164"/>
      <c r="G50" s="164">
        <f t="shared" si="18"/>
        <v>0</v>
      </c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5"/>
      <c r="V50" s="16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>
        <v>43</v>
      </c>
      <c r="B51" s="171">
        <v>210000043</v>
      </c>
      <c r="C51" s="169" t="s">
        <v>203</v>
      </c>
      <c r="D51" s="157" t="s">
        <v>108</v>
      </c>
      <c r="E51" s="160">
        <v>6</v>
      </c>
      <c r="F51" s="164"/>
      <c r="G51" s="164">
        <f t="shared" si="18"/>
        <v>0</v>
      </c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5"/>
      <c r="V51" s="16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>
        <v>44</v>
      </c>
      <c r="B52" s="171">
        <v>210000044</v>
      </c>
      <c r="C52" s="169" t="s">
        <v>183</v>
      </c>
      <c r="D52" s="157" t="s">
        <v>109</v>
      </c>
      <c r="E52" s="160">
        <v>12</v>
      </c>
      <c r="F52" s="164"/>
      <c r="G52" s="164">
        <f t="shared" ref="G52" si="19">SUM(E52*F52)</f>
        <v>0</v>
      </c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5"/>
      <c r="V52" s="16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>
        <v>45</v>
      </c>
      <c r="B53" s="171">
        <v>210000045</v>
      </c>
      <c r="C53" s="169" t="s">
        <v>217</v>
      </c>
      <c r="D53" s="157" t="s">
        <v>109</v>
      </c>
      <c r="E53" s="160">
        <v>8</v>
      </c>
      <c r="F53" s="164"/>
      <c r="G53" s="164">
        <f t="shared" ref="G53:G55" si="20">SUM(E53*F53)</f>
        <v>0</v>
      </c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5"/>
      <c r="V53" s="16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>
        <v>46</v>
      </c>
      <c r="B54" s="171">
        <v>210000046</v>
      </c>
      <c r="C54" s="169" t="s">
        <v>218</v>
      </c>
      <c r="D54" s="157" t="s">
        <v>107</v>
      </c>
      <c r="E54" s="160">
        <v>85</v>
      </c>
      <c r="F54" s="164"/>
      <c r="G54" s="164">
        <f t="shared" si="20"/>
        <v>0</v>
      </c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5"/>
      <c r="V54" s="16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>
        <v>47</v>
      </c>
      <c r="B55" s="171">
        <v>210000047</v>
      </c>
      <c r="C55" s="169" t="s">
        <v>195</v>
      </c>
      <c r="D55" s="157" t="s">
        <v>107</v>
      </c>
      <c r="E55" s="160">
        <v>42</v>
      </c>
      <c r="F55" s="164"/>
      <c r="G55" s="164">
        <f t="shared" si="20"/>
        <v>0</v>
      </c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5"/>
      <c r="V55" s="16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>
        <v>48</v>
      </c>
      <c r="B56" s="171">
        <v>210000048</v>
      </c>
      <c r="C56" s="169" t="s">
        <v>208</v>
      </c>
      <c r="D56" s="157" t="s">
        <v>107</v>
      </c>
      <c r="E56" s="160">
        <v>2</v>
      </c>
      <c r="F56" s="164"/>
      <c r="G56" s="164">
        <f t="shared" ref="G56" si="21">SUM(E56*F56)</f>
        <v>0</v>
      </c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5"/>
      <c r="V56" s="16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>
        <v>49</v>
      </c>
      <c r="B57" s="171">
        <v>210000049</v>
      </c>
      <c r="C57" s="169" t="s">
        <v>181</v>
      </c>
      <c r="D57" s="157" t="s">
        <v>108</v>
      </c>
      <c r="E57" s="160">
        <v>100</v>
      </c>
      <c r="F57" s="164"/>
      <c r="G57" s="164">
        <f t="shared" ref="G57:G67" si="22">SUM(E57*F57)</f>
        <v>0</v>
      </c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5"/>
      <c r="V57" s="16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>
        <v>50</v>
      </c>
      <c r="B58" s="171">
        <v>210000050</v>
      </c>
      <c r="C58" s="169" t="s">
        <v>110</v>
      </c>
      <c r="D58" s="157" t="s">
        <v>108</v>
      </c>
      <c r="E58" s="160">
        <v>7</v>
      </c>
      <c r="F58" s="164"/>
      <c r="G58" s="164">
        <f t="shared" si="22"/>
        <v>0</v>
      </c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5"/>
      <c r="V58" s="16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51</v>
      </c>
      <c r="B59" s="171">
        <v>210000051</v>
      </c>
      <c r="C59" s="169" t="s">
        <v>193</v>
      </c>
      <c r="D59" s="157" t="s">
        <v>108</v>
      </c>
      <c r="E59" s="160">
        <v>2</v>
      </c>
      <c r="F59" s="164"/>
      <c r="G59" s="164">
        <f t="shared" si="22"/>
        <v>0</v>
      </c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5"/>
      <c r="V59" s="16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52</v>
      </c>
      <c r="B60" s="171">
        <v>210000052</v>
      </c>
      <c r="C60" s="180" t="s">
        <v>146</v>
      </c>
      <c r="D60" s="157" t="s">
        <v>145</v>
      </c>
      <c r="E60" s="160">
        <v>3</v>
      </c>
      <c r="F60" s="164"/>
      <c r="G60" s="164">
        <f t="shared" si="22"/>
        <v>0</v>
      </c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5"/>
      <c r="V60" s="16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53</v>
      </c>
      <c r="B61" s="171">
        <v>210000053</v>
      </c>
      <c r="C61" s="169" t="s">
        <v>147</v>
      </c>
      <c r="D61" s="157" t="s">
        <v>145</v>
      </c>
      <c r="E61" s="160">
        <v>2</v>
      </c>
      <c r="F61" s="164"/>
      <c r="G61" s="164">
        <f t="shared" si="22"/>
        <v>0</v>
      </c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5"/>
      <c r="V61" s="16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54</v>
      </c>
      <c r="B62" s="171">
        <v>210000054</v>
      </c>
      <c r="C62" s="169" t="s">
        <v>148</v>
      </c>
      <c r="D62" s="157" t="s">
        <v>149</v>
      </c>
      <c r="E62" s="160">
        <v>0.01</v>
      </c>
      <c r="F62" s="164"/>
      <c r="G62" s="164">
        <f t="shared" si="22"/>
        <v>0</v>
      </c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  <c r="V62" s="16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55</v>
      </c>
      <c r="B63" s="171">
        <v>210000055</v>
      </c>
      <c r="C63" s="169" t="s">
        <v>150</v>
      </c>
      <c r="D63" s="157" t="s">
        <v>145</v>
      </c>
      <c r="E63" s="160">
        <v>3</v>
      </c>
      <c r="F63" s="164"/>
      <c r="G63" s="164">
        <f t="shared" si="22"/>
        <v>0</v>
      </c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5"/>
      <c r="V63" s="16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56</v>
      </c>
      <c r="B64" s="171">
        <v>210000056</v>
      </c>
      <c r="C64" s="169" t="s">
        <v>151</v>
      </c>
      <c r="D64" s="157" t="s">
        <v>145</v>
      </c>
      <c r="E64" s="160">
        <v>3</v>
      </c>
      <c r="F64" s="164"/>
      <c r="G64" s="164">
        <f t="shared" si="22"/>
        <v>0</v>
      </c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5"/>
      <c r="V64" s="16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57</v>
      </c>
      <c r="B65" s="171">
        <v>210000057</v>
      </c>
      <c r="C65" s="169" t="s">
        <v>111</v>
      </c>
      <c r="D65" s="157" t="s">
        <v>107</v>
      </c>
      <c r="E65" s="160">
        <v>26</v>
      </c>
      <c r="F65" s="164"/>
      <c r="G65" s="164">
        <f t="shared" si="22"/>
        <v>0</v>
      </c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5"/>
      <c r="V65" s="16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58</v>
      </c>
      <c r="B66" s="171">
        <v>210000058</v>
      </c>
      <c r="C66" s="169" t="s">
        <v>194</v>
      </c>
      <c r="D66" s="157" t="s">
        <v>108</v>
      </c>
      <c r="E66" s="160">
        <v>1</v>
      </c>
      <c r="F66" s="164"/>
      <c r="G66" s="164">
        <f t="shared" si="22"/>
        <v>0</v>
      </c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5"/>
      <c r="V66" s="16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59</v>
      </c>
      <c r="B67" s="171">
        <v>210000059</v>
      </c>
      <c r="C67" s="169" t="s">
        <v>220</v>
      </c>
      <c r="D67" s="157" t="s">
        <v>108</v>
      </c>
      <c r="E67" s="160">
        <v>1</v>
      </c>
      <c r="F67" s="164"/>
      <c r="G67" s="164">
        <f t="shared" si="22"/>
        <v>0</v>
      </c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5"/>
      <c r="V67" s="16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60</v>
      </c>
      <c r="B68" s="171">
        <v>210000060</v>
      </c>
      <c r="C68" s="169" t="s">
        <v>152</v>
      </c>
      <c r="D68" s="157" t="s">
        <v>108</v>
      </c>
      <c r="E68" s="160">
        <v>1</v>
      </c>
      <c r="F68" s="164"/>
      <c r="G68" s="164">
        <f t="shared" ref="G68:G71" si="23">SUM(E68*F68)</f>
        <v>0</v>
      </c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5"/>
      <c r="V68" s="16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61</v>
      </c>
      <c r="B69" s="171">
        <v>210000061</v>
      </c>
      <c r="C69" s="169" t="s">
        <v>219</v>
      </c>
      <c r="D69" s="157" t="s">
        <v>108</v>
      </c>
      <c r="E69" s="160">
        <v>1</v>
      </c>
      <c r="F69" s="164"/>
      <c r="G69" s="164">
        <f t="shared" si="23"/>
        <v>0</v>
      </c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5"/>
      <c r="V69" s="16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>
        <v>62</v>
      </c>
      <c r="B70" s="171">
        <v>210000062</v>
      </c>
      <c r="C70" s="169" t="s">
        <v>205</v>
      </c>
      <c r="D70" s="157" t="s">
        <v>108</v>
      </c>
      <c r="E70" s="160">
        <v>1</v>
      </c>
      <c r="F70" s="164"/>
      <c r="G70" s="164">
        <f t="shared" si="23"/>
        <v>0</v>
      </c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5"/>
      <c r="V70" s="16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63</v>
      </c>
      <c r="B71" s="171">
        <v>210000063</v>
      </c>
      <c r="C71" s="169" t="s">
        <v>139</v>
      </c>
      <c r="D71" s="157" t="s">
        <v>108</v>
      </c>
      <c r="E71" s="160">
        <v>1</v>
      </c>
      <c r="F71" s="164"/>
      <c r="G71" s="164">
        <f t="shared" si="23"/>
        <v>0</v>
      </c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5"/>
      <c r="V71" s="16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64</v>
      </c>
      <c r="B72" s="171">
        <v>210000064</v>
      </c>
      <c r="C72" s="169" t="s">
        <v>202</v>
      </c>
      <c r="D72" s="157" t="s">
        <v>108</v>
      </c>
      <c r="E72" s="160">
        <v>42</v>
      </c>
      <c r="F72" s="164"/>
      <c r="G72" s="164">
        <f t="shared" ref="G72:G73" si="24">SUM(E72*F72)</f>
        <v>0</v>
      </c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/>
      <c r="V72" s="16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65</v>
      </c>
      <c r="B73" s="171">
        <v>210000065</v>
      </c>
      <c r="C73" s="169" t="s">
        <v>196</v>
      </c>
      <c r="D73" s="157" t="s">
        <v>108</v>
      </c>
      <c r="E73" s="160">
        <v>30</v>
      </c>
      <c r="F73" s="164"/>
      <c r="G73" s="164">
        <f t="shared" si="24"/>
        <v>0</v>
      </c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5"/>
      <c r="V73" s="16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66</v>
      </c>
      <c r="B74" s="171">
        <v>210000066</v>
      </c>
      <c r="C74" s="185" t="s">
        <v>186</v>
      </c>
      <c r="D74" s="186" t="s">
        <v>108</v>
      </c>
      <c r="E74" s="187">
        <v>4</v>
      </c>
      <c r="F74" s="188"/>
      <c r="G74" s="164">
        <f t="shared" ref="G74:G86" si="25">SUM(E74*F74)</f>
        <v>0</v>
      </c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5"/>
      <c r="V74" s="16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>
        <v>67</v>
      </c>
      <c r="B75" s="171">
        <v>210000067</v>
      </c>
      <c r="C75" s="185" t="s">
        <v>187</v>
      </c>
      <c r="D75" s="186" t="s">
        <v>108</v>
      </c>
      <c r="E75" s="187">
        <v>1</v>
      </c>
      <c r="F75" s="188"/>
      <c r="G75" s="164">
        <f t="shared" si="25"/>
        <v>0</v>
      </c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5"/>
      <c r="V75" s="16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>
        <v>68</v>
      </c>
      <c r="B76" s="171">
        <v>210000068</v>
      </c>
      <c r="C76" s="169" t="s">
        <v>197</v>
      </c>
      <c r="D76" s="157" t="s">
        <v>108</v>
      </c>
      <c r="E76" s="160">
        <v>1</v>
      </c>
      <c r="F76" s="164"/>
      <c r="G76" s="164">
        <f t="shared" si="25"/>
        <v>0</v>
      </c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5"/>
      <c r="V76" s="16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69</v>
      </c>
      <c r="B77" s="171">
        <v>210000069</v>
      </c>
      <c r="C77" s="169" t="s">
        <v>228</v>
      </c>
      <c r="D77" s="157" t="s">
        <v>108</v>
      </c>
      <c r="E77" s="160">
        <v>1</v>
      </c>
      <c r="F77" s="164"/>
      <c r="G77" s="164">
        <f t="shared" si="25"/>
        <v>0</v>
      </c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5"/>
      <c r="V77" s="16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70</v>
      </c>
      <c r="B78" s="171">
        <v>210000070</v>
      </c>
      <c r="C78" s="169" t="s">
        <v>223</v>
      </c>
      <c r="D78" s="157" t="s">
        <v>108</v>
      </c>
      <c r="E78" s="160">
        <v>1</v>
      </c>
      <c r="F78" s="164"/>
      <c r="G78" s="164">
        <f t="shared" si="25"/>
        <v>0</v>
      </c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5"/>
      <c r="V78" s="16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71</v>
      </c>
      <c r="B79" s="171">
        <v>210000071</v>
      </c>
      <c r="C79" s="169" t="s">
        <v>224</v>
      </c>
      <c r="D79" s="157" t="s">
        <v>108</v>
      </c>
      <c r="E79" s="160">
        <v>2</v>
      </c>
      <c r="F79" s="164"/>
      <c r="G79" s="164">
        <f t="shared" si="25"/>
        <v>0</v>
      </c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5"/>
      <c r="V79" s="16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72</v>
      </c>
      <c r="B80" s="171">
        <v>210000072</v>
      </c>
      <c r="C80" s="169" t="s">
        <v>185</v>
      </c>
      <c r="D80" s="157" t="s">
        <v>108</v>
      </c>
      <c r="E80" s="160">
        <v>2</v>
      </c>
      <c r="F80" s="164"/>
      <c r="G80" s="164">
        <f t="shared" si="25"/>
        <v>0</v>
      </c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5"/>
      <c r="V80" s="16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73</v>
      </c>
      <c r="B81" s="171">
        <v>210000073</v>
      </c>
      <c r="C81" s="169" t="s">
        <v>184</v>
      </c>
      <c r="D81" s="157" t="s">
        <v>108</v>
      </c>
      <c r="E81" s="160">
        <v>2</v>
      </c>
      <c r="F81" s="164"/>
      <c r="G81" s="164">
        <f t="shared" si="25"/>
        <v>0</v>
      </c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5"/>
      <c r="V81" s="16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74</v>
      </c>
      <c r="B82" s="171">
        <v>210000074</v>
      </c>
      <c r="C82" s="169" t="s">
        <v>165</v>
      </c>
      <c r="D82" s="157" t="s">
        <v>108</v>
      </c>
      <c r="E82" s="160">
        <v>3</v>
      </c>
      <c r="F82" s="164"/>
      <c r="G82" s="164">
        <f t="shared" si="25"/>
        <v>0</v>
      </c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5"/>
      <c r="V82" s="16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75</v>
      </c>
      <c r="B83" s="171">
        <v>210000075</v>
      </c>
      <c r="C83" s="169" t="s">
        <v>166</v>
      </c>
      <c r="D83" s="157" t="s">
        <v>108</v>
      </c>
      <c r="E83" s="160">
        <v>4</v>
      </c>
      <c r="F83" s="164"/>
      <c r="G83" s="164">
        <f t="shared" si="25"/>
        <v>0</v>
      </c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5"/>
      <c r="V83" s="16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76</v>
      </c>
      <c r="B84" s="171">
        <v>210000076</v>
      </c>
      <c r="C84" s="169" t="s">
        <v>138</v>
      </c>
      <c r="D84" s="157" t="s">
        <v>108</v>
      </c>
      <c r="E84" s="160">
        <v>2</v>
      </c>
      <c r="F84" s="164"/>
      <c r="G84" s="164">
        <f t="shared" si="25"/>
        <v>0</v>
      </c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5"/>
      <c r="V84" s="16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77</v>
      </c>
      <c r="B85" s="171">
        <v>210000077</v>
      </c>
      <c r="C85" s="169" t="s">
        <v>153</v>
      </c>
      <c r="D85" s="157" t="s">
        <v>108</v>
      </c>
      <c r="E85" s="160">
        <v>1</v>
      </c>
      <c r="F85" s="164"/>
      <c r="G85" s="164">
        <f t="shared" si="25"/>
        <v>0</v>
      </c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5"/>
      <c r="V85" s="16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78</v>
      </c>
      <c r="B86" s="171">
        <v>210000078</v>
      </c>
      <c r="C86" s="169" t="s">
        <v>112</v>
      </c>
      <c r="D86" s="157" t="s">
        <v>113</v>
      </c>
      <c r="E86" s="160">
        <v>8</v>
      </c>
      <c r="F86" s="164"/>
      <c r="G86" s="164">
        <f t="shared" si="25"/>
        <v>0</v>
      </c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5"/>
      <c r="V86" s="16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53" t="s">
        <v>102</v>
      </c>
      <c r="B87" s="153" t="s">
        <v>68</v>
      </c>
      <c r="C87" s="170" t="s">
        <v>221</v>
      </c>
      <c r="D87" s="158"/>
      <c r="E87" s="161"/>
      <c r="F87" s="166"/>
      <c r="G87" s="166">
        <f>SUMIF(AG88:AG96,"&lt;&gt;NOR",G88:G96)</f>
        <v>0</v>
      </c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5"/>
      <c r="V87" s="16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79</v>
      </c>
      <c r="B88" s="171">
        <v>210000079</v>
      </c>
      <c r="C88" s="169" t="s">
        <v>204</v>
      </c>
      <c r="D88" s="157" t="s">
        <v>108</v>
      </c>
      <c r="E88" s="160">
        <v>2</v>
      </c>
      <c r="F88" s="164"/>
      <c r="G88" s="164">
        <f>SUM(E88*F88)</f>
        <v>0</v>
      </c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5"/>
      <c r="V88" s="16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80</v>
      </c>
      <c r="B89" s="171">
        <v>210000080</v>
      </c>
      <c r="C89" s="169" t="s">
        <v>194</v>
      </c>
      <c r="D89" s="157" t="s">
        <v>108</v>
      </c>
      <c r="E89" s="160">
        <v>1</v>
      </c>
      <c r="F89" s="164"/>
      <c r="G89" s="164">
        <f t="shared" ref="G89:G90" si="26">SUM(E89*F89)</f>
        <v>0</v>
      </c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5"/>
      <c r="V89" s="16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81</v>
      </c>
      <c r="B90" s="171">
        <v>210000081</v>
      </c>
      <c r="C90" s="169" t="s">
        <v>195</v>
      </c>
      <c r="D90" s="157" t="s">
        <v>107</v>
      </c>
      <c r="E90" s="160">
        <v>6</v>
      </c>
      <c r="F90" s="164"/>
      <c r="G90" s="164">
        <f t="shared" si="26"/>
        <v>0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5"/>
      <c r="V90" s="16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82</v>
      </c>
      <c r="B91" s="171">
        <v>210000082</v>
      </c>
      <c r="C91" s="169" t="s">
        <v>181</v>
      </c>
      <c r="D91" s="157" t="s">
        <v>108</v>
      </c>
      <c r="E91" s="160">
        <v>20</v>
      </c>
      <c r="F91" s="164"/>
      <c r="G91" s="164">
        <f t="shared" ref="G91" si="27">SUM(E91*F91)</f>
        <v>0</v>
      </c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5"/>
      <c r="V91" s="16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83</v>
      </c>
      <c r="B92" s="171">
        <v>210000083</v>
      </c>
      <c r="C92" s="169" t="s">
        <v>223</v>
      </c>
      <c r="D92" s="157" t="s">
        <v>108</v>
      </c>
      <c r="E92" s="160">
        <v>1</v>
      </c>
      <c r="F92" s="164"/>
      <c r="G92" s="164">
        <f t="shared" ref="G92" si="28">SUM(E92*F92)</f>
        <v>0</v>
      </c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5"/>
      <c r="V92" s="16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33.75" outlineLevel="1" x14ac:dyDescent="0.2">
      <c r="A93" s="146">
        <v>84</v>
      </c>
      <c r="B93" s="171">
        <v>210000084</v>
      </c>
      <c r="C93" s="169" t="s">
        <v>140</v>
      </c>
      <c r="D93" s="157" t="s">
        <v>141</v>
      </c>
      <c r="E93" s="160">
        <v>8</v>
      </c>
      <c r="F93" s="164"/>
      <c r="G93" s="164">
        <f t="shared" ref="G93" si="29">SUM(E93*F93)</f>
        <v>0</v>
      </c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5"/>
      <c r="V93" s="16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85</v>
      </c>
      <c r="B94" s="171">
        <v>210000085</v>
      </c>
      <c r="C94" s="169" t="s">
        <v>201</v>
      </c>
      <c r="D94" s="157" t="s">
        <v>108</v>
      </c>
      <c r="E94" s="160">
        <v>1</v>
      </c>
      <c r="F94" s="164"/>
      <c r="G94" s="164">
        <f t="shared" ref="G94" si="30">SUM(E94*F94)</f>
        <v>0</v>
      </c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5"/>
      <c r="V94" s="16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86</v>
      </c>
      <c r="B95" s="171">
        <v>210000086</v>
      </c>
      <c r="C95" s="169" t="s">
        <v>222</v>
      </c>
      <c r="D95" s="157" t="s">
        <v>143</v>
      </c>
      <c r="E95" s="160">
        <v>1</v>
      </c>
      <c r="F95" s="164"/>
      <c r="G95" s="164">
        <f t="shared" ref="G95:G96" si="31">SUM(E95*F95)</f>
        <v>0</v>
      </c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5"/>
      <c r="V95" s="16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87</v>
      </c>
      <c r="B96" s="171">
        <v>210000087</v>
      </c>
      <c r="C96" s="169" t="s">
        <v>191</v>
      </c>
      <c r="D96" s="157" t="s">
        <v>109</v>
      </c>
      <c r="E96" s="160">
        <v>12</v>
      </c>
      <c r="F96" s="164"/>
      <c r="G96" s="164">
        <f t="shared" si="31"/>
        <v>0</v>
      </c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5"/>
      <c r="V96" s="16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x14ac:dyDescent="0.2">
      <c r="A97" s="153" t="s">
        <v>102</v>
      </c>
      <c r="B97" s="153" t="s">
        <v>70</v>
      </c>
      <c r="C97" s="170" t="s">
        <v>69</v>
      </c>
      <c r="D97" s="158"/>
      <c r="E97" s="161"/>
      <c r="F97" s="166"/>
      <c r="G97" s="166">
        <f>SUMIF(AG98:AG130,"&lt;&gt;NOR",G98:G130)</f>
        <v>0</v>
      </c>
      <c r="H97" s="166"/>
      <c r="I97" s="166">
        <f>SUM(I98:I130)</f>
        <v>433260</v>
      </c>
      <c r="J97" s="166"/>
      <c r="K97" s="166">
        <f>SUM(K98:K130)</f>
        <v>77765</v>
      </c>
      <c r="L97" s="166"/>
      <c r="M97" s="166">
        <f>SUM(M98:M130)</f>
        <v>0</v>
      </c>
      <c r="N97" s="166"/>
      <c r="O97" s="166">
        <f>SUM(O98:O130)</f>
        <v>0</v>
      </c>
      <c r="P97" s="166"/>
      <c r="Q97" s="166">
        <f>SUM(Q98:Q130)</f>
        <v>0</v>
      </c>
      <c r="R97" s="166"/>
      <c r="S97" s="166"/>
      <c r="T97" s="166"/>
      <c r="U97" s="167">
        <f>SUM(U98:U130)</f>
        <v>0</v>
      </c>
      <c r="V97" s="166"/>
    </row>
    <row r="98" spans="1:60" outlineLevel="1" x14ac:dyDescent="0.2">
      <c r="A98" s="146">
        <v>88</v>
      </c>
      <c r="B98" s="171">
        <v>210000088</v>
      </c>
      <c r="C98" s="169" t="s">
        <v>115</v>
      </c>
      <c r="D98" s="157" t="s">
        <v>108</v>
      </c>
      <c r="E98" s="160">
        <v>2</v>
      </c>
      <c r="F98" s="164"/>
      <c r="G98" s="164">
        <f>SUM(E98*F98)</f>
        <v>0</v>
      </c>
      <c r="H98" s="164">
        <v>99000</v>
      </c>
      <c r="I98" s="164">
        <f>ROUND(E98*H98,2)</f>
        <v>198000</v>
      </c>
      <c r="J98" s="164">
        <v>4600</v>
      </c>
      <c r="K98" s="164">
        <f>ROUND(E98*J98,2)</f>
        <v>9200</v>
      </c>
      <c r="L98" s="164">
        <v>21</v>
      </c>
      <c r="M98" s="164">
        <f>G98*(1+L98/100)</f>
        <v>0</v>
      </c>
      <c r="N98" s="164">
        <v>0</v>
      </c>
      <c r="O98" s="164">
        <f>ROUND(E98*N98,2)</f>
        <v>0</v>
      </c>
      <c r="P98" s="164">
        <v>0</v>
      </c>
      <c r="Q98" s="164">
        <f>ROUND(E98*P98,2)</f>
        <v>0</v>
      </c>
      <c r="R98" s="164"/>
      <c r="S98" s="164" t="s">
        <v>105</v>
      </c>
      <c r="T98" s="164">
        <v>0</v>
      </c>
      <c r="U98" s="165">
        <f>ROUND(E98*T98,2)</f>
        <v>0</v>
      </c>
      <c r="V98" s="16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46"/>
      <c r="B99" s="171"/>
      <c r="C99" s="174" t="s">
        <v>116</v>
      </c>
      <c r="D99" s="175"/>
      <c r="E99" s="175"/>
      <c r="F99" s="175"/>
      <c r="G99" s="176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5"/>
      <c r="V99" s="16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54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46"/>
      <c r="B100" s="171"/>
      <c r="C100" s="174" t="s">
        <v>117</v>
      </c>
      <c r="D100" s="175"/>
      <c r="E100" s="175"/>
      <c r="F100" s="175"/>
      <c r="G100" s="176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5"/>
      <c r="V100" s="16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54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46"/>
      <c r="B101" s="171"/>
      <c r="C101" s="174" t="s">
        <v>118</v>
      </c>
      <c r="D101" s="175"/>
      <c r="E101" s="175"/>
      <c r="F101" s="175"/>
      <c r="G101" s="176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5"/>
      <c r="V101" s="16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54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/>
      <c r="B102" s="171"/>
      <c r="C102" s="174" t="s">
        <v>144</v>
      </c>
      <c r="D102" s="175"/>
      <c r="E102" s="175"/>
      <c r="F102" s="175"/>
      <c r="G102" s="176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5"/>
      <c r="V102" s="16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54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/>
      <c r="B103" s="171"/>
      <c r="C103" s="174" t="s">
        <v>119</v>
      </c>
      <c r="D103" s="175"/>
      <c r="E103" s="175"/>
      <c r="F103" s="175"/>
      <c r="G103" s="176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5"/>
      <c r="V103" s="16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54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/>
      <c r="B104" s="171"/>
      <c r="C104" s="174" t="s">
        <v>120</v>
      </c>
      <c r="D104" s="175"/>
      <c r="E104" s="175"/>
      <c r="F104" s="175"/>
      <c r="G104" s="176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5"/>
      <c r="V104" s="16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54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/>
      <c r="B105" s="171"/>
      <c r="C105" s="174" t="s">
        <v>121</v>
      </c>
      <c r="D105" s="175"/>
      <c r="E105" s="175"/>
      <c r="F105" s="175"/>
      <c r="G105" s="176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5"/>
      <c r="V105" s="16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54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/>
      <c r="B106" s="171"/>
      <c r="C106" s="174" t="s">
        <v>122</v>
      </c>
      <c r="D106" s="175"/>
      <c r="E106" s="175"/>
      <c r="F106" s="175"/>
      <c r="G106" s="176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5"/>
      <c r="V106" s="16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54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46"/>
      <c r="B107" s="171"/>
      <c r="C107" s="174" t="s">
        <v>123</v>
      </c>
      <c r="D107" s="175"/>
      <c r="E107" s="175"/>
      <c r="F107" s="175"/>
      <c r="G107" s="176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5"/>
      <c r="V107" s="164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54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46"/>
      <c r="B108" s="171"/>
      <c r="C108" s="174" t="s">
        <v>124</v>
      </c>
      <c r="D108" s="175"/>
      <c r="E108" s="175"/>
      <c r="F108" s="175"/>
      <c r="G108" s="176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5"/>
      <c r="V108" s="164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54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46"/>
      <c r="B109" s="171"/>
      <c r="C109" s="174" t="s">
        <v>125</v>
      </c>
      <c r="D109" s="175"/>
      <c r="E109" s="175"/>
      <c r="F109" s="175"/>
      <c r="G109" s="176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5"/>
      <c r="V109" s="164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54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46"/>
      <c r="B110" s="171"/>
      <c r="C110" s="174" t="s">
        <v>126</v>
      </c>
      <c r="D110" s="175"/>
      <c r="E110" s="175"/>
      <c r="F110" s="175"/>
      <c r="G110" s="176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5"/>
      <c r="V110" s="164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54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46"/>
      <c r="B111" s="171"/>
      <c r="C111" s="174" t="s">
        <v>127</v>
      </c>
      <c r="D111" s="175"/>
      <c r="E111" s="175"/>
      <c r="F111" s="175"/>
      <c r="G111" s="176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5"/>
      <c r="V111" s="164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54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46"/>
      <c r="B112" s="171"/>
      <c r="C112" s="174" t="s">
        <v>128</v>
      </c>
      <c r="D112" s="175"/>
      <c r="E112" s="175"/>
      <c r="F112" s="175"/>
      <c r="G112" s="176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5"/>
      <c r="V112" s="164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54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46"/>
      <c r="B113" s="171"/>
      <c r="C113" s="174" t="s">
        <v>129</v>
      </c>
      <c r="D113" s="175"/>
      <c r="E113" s="175"/>
      <c r="F113" s="175"/>
      <c r="G113" s="176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5"/>
      <c r="V113" s="164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54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46"/>
      <c r="B114" s="171"/>
      <c r="C114" s="174" t="s">
        <v>130</v>
      </c>
      <c r="D114" s="175"/>
      <c r="E114" s="175"/>
      <c r="F114" s="175"/>
      <c r="G114" s="176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5"/>
      <c r="V114" s="164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54"/>
      <c r="BB114" s="145"/>
      <c r="BC114" s="145"/>
      <c r="BD114" s="145"/>
      <c r="BE114" s="145"/>
      <c r="BF114" s="145"/>
      <c r="BG114" s="145"/>
      <c r="BH114" s="145"/>
    </row>
    <row r="115" spans="1:60" outlineLevel="1" x14ac:dyDescent="0.2">
      <c r="A115" s="146"/>
      <c r="B115" s="171"/>
      <c r="C115" s="174" t="s">
        <v>131</v>
      </c>
      <c r="D115" s="175"/>
      <c r="E115" s="175"/>
      <c r="F115" s="175"/>
      <c r="G115" s="176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5"/>
      <c r="V115" s="164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54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46"/>
      <c r="B116" s="171"/>
      <c r="C116" s="174" t="s">
        <v>132</v>
      </c>
      <c r="D116" s="175"/>
      <c r="E116" s="175"/>
      <c r="F116" s="175"/>
      <c r="G116" s="176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5"/>
      <c r="V116" s="164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54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46"/>
      <c r="B117" s="171"/>
      <c r="C117" s="174" t="s">
        <v>133</v>
      </c>
      <c r="D117" s="175"/>
      <c r="E117" s="175"/>
      <c r="F117" s="175"/>
      <c r="G117" s="176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5"/>
      <c r="V117" s="164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54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46"/>
      <c r="B118" s="171"/>
      <c r="C118" s="174" t="s">
        <v>134</v>
      </c>
      <c r="D118" s="175"/>
      <c r="E118" s="175"/>
      <c r="F118" s="175"/>
      <c r="G118" s="176"/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5"/>
      <c r="V118" s="164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54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46"/>
      <c r="B119" s="171"/>
      <c r="C119" s="174" t="s">
        <v>135</v>
      </c>
      <c r="D119" s="175"/>
      <c r="E119" s="175"/>
      <c r="F119" s="175"/>
      <c r="G119" s="176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5"/>
      <c r="V119" s="164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54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46"/>
      <c r="B120" s="171"/>
      <c r="C120" s="174" t="s">
        <v>136</v>
      </c>
      <c r="D120" s="175"/>
      <c r="E120" s="175"/>
      <c r="F120" s="175"/>
      <c r="G120" s="176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5"/>
      <c r="V120" s="164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54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46">
        <v>89</v>
      </c>
      <c r="B121" s="171">
        <v>210000089</v>
      </c>
      <c r="C121" s="174" t="s">
        <v>188</v>
      </c>
      <c r="D121" s="183" t="s">
        <v>108</v>
      </c>
      <c r="E121" s="172">
        <v>2</v>
      </c>
      <c r="F121" s="182"/>
      <c r="G121" s="164">
        <f>SUM(E121*F121)</f>
        <v>0</v>
      </c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5"/>
      <c r="V121" s="164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54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46">
        <v>90</v>
      </c>
      <c r="B122" s="171">
        <v>210000090</v>
      </c>
      <c r="C122" s="181" t="s">
        <v>179</v>
      </c>
      <c r="D122" s="183" t="s">
        <v>108</v>
      </c>
      <c r="E122" s="172">
        <v>2</v>
      </c>
      <c r="F122" s="182"/>
      <c r="G122" s="164">
        <f t="shared" ref="G122:G130" si="32">SUM(E122*F122)</f>
        <v>0</v>
      </c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5"/>
      <c r="V122" s="164"/>
      <c r="W122" s="145"/>
      <c r="X122" s="179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54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46">
        <v>91</v>
      </c>
      <c r="B123" s="171">
        <v>210000091</v>
      </c>
      <c r="C123" s="174" t="s">
        <v>154</v>
      </c>
      <c r="D123" s="157" t="s">
        <v>108</v>
      </c>
      <c r="E123" s="172">
        <v>1</v>
      </c>
      <c r="F123" s="164"/>
      <c r="G123" s="164">
        <f t="shared" si="32"/>
        <v>0</v>
      </c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5"/>
      <c r="V123" s="164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54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46">
        <v>92</v>
      </c>
      <c r="B124" s="171">
        <v>210000092</v>
      </c>
      <c r="C124" s="174" t="s">
        <v>180</v>
      </c>
      <c r="D124" s="157" t="s">
        <v>108</v>
      </c>
      <c r="E124" s="172">
        <v>1</v>
      </c>
      <c r="F124" s="164"/>
      <c r="G124" s="164">
        <f t="shared" si="32"/>
        <v>0</v>
      </c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5"/>
      <c r="V124" s="164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54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46">
        <v>93</v>
      </c>
      <c r="B125" s="171">
        <v>210000093</v>
      </c>
      <c r="C125" s="174" t="s">
        <v>155</v>
      </c>
      <c r="D125" s="157" t="s">
        <v>108</v>
      </c>
      <c r="E125" s="172">
        <v>2</v>
      </c>
      <c r="F125" s="164"/>
      <c r="G125" s="164">
        <f t="shared" si="32"/>
        <v>0</v>
      </c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5"/>
      <c r="V125" s="164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54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46">
        <v>94</v>
      </c>
      <c r="B126" s="171">
        <v>210000094</v>
      </c>
      <c r="C126" s="174" t="s">
        <v>156</v>
      </c>
      <c r="D126" s="157" t="s">
        <v>108</v>
      </c>
      <c r="E126" s="172">
        <v>2</v>
      </c>
      <c r="F126" s="164"/>
      <c r="G126" s="164">
        <f t="shared" si="32"/>
        <v>0</v>
      </c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5"/>
      <c r="V126" s="164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54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46">
        <v>95</v>
      </c>
      <c r="B127" s="171">
        <v>210000095</v>
      </c>
      <c r="C127" s="174" t="s">
        <v>157</v>
      </c>
      <c r="D127" s="157" t="s">
        <v>108</v>
      </c>
      <c r="E127" s="172">
        <v>1</v>
      </c>
      <c r="F127" s="164"/>
      <c r="G127" s="164">
        <f t="shared" si="32"/>
        <v>0</v>
      </c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5"/>
      <c r="V127" s="164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54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46">
        <v>96</v>
      </c>
      <c r="B128" s="171">
        <v>210000096</v>
      </c>
      <c r="C128" s="174" t="s">
        <v>158</v>
      </c>
      <c r="D128" s="157" t="s">
        <v>108</v>
      </c>
      <c r="E128" s="172">
        <v>1</v>
      </c>
      <c r="F128" s="164"/>
      <c r="G128" s="164">
        <f t="shared" si="32"/>
        <v>0</v>
      </c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5"/>
      <c r="V128" s="164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54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46">
        <v>97</v>
      </c>
      <c r="B129" s="171">
        <v>210000097</v>
      </c>
      <c r="C129" s="169" t="s">
        <v>198</v>
      </c>
      <c r="D129" s="157" t="s">
        <v>108</v>
      </c>
      <c r="E129" s="160">
        <v>2</v>
      </c>
      <c r="F129" s="164"/>
      <c r="G129" s="164">
        <f t="shared" si="32"/>
        <v>0</v>
      </c>
      <c r="H129" s="164">
        <v>2130</v>
      </c>
      <c r="I129" s="164">
        <f>ROUND(E129*H129,2)</f>
        <v>4260</v>
      </c>
      <c r="J129" s="164">
        <v>1050</v>
      </c>
      <c r="K129" s="164">
        <f>ROUND(E129*J129,2)</f>
        <v>2100</v>
      </c>
      <c r="L129" s="164">
        <v>21</v>
      </c>
      <c r="M129" s="164">
        <f>G129*(1+L129/100)</f>
        <v>0</v>
      </c>
      <c r="N129" s="164">
        <v>0</v>
      </c>
      <c r="O129" s="164">
        <f>ROUND(E129*N129,2)</f>
        <v>0</v>
      </c>
      <c r="P129" s="164">
        <v>0</v>
      </c>
      <c r="Q129" s="164">
        <f>ROUND(E129*P129,2)</f>
        <v>0</v>
      </c>
      <c r="R129" s="164"/>
      <c r="S129" s="164" t="s">
        <v>105</v>
      </c>
      <c r="T129" s="164">
        <v>0</v>
      </c>
      <c r="U129" s="165">
        <f>ROUND(E129*T129,2)</f>
        <v>0</v>
      </c>
      <c r="V129" s="164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46">
        <v>98</v>
      </c>
      <c r="B130" s="171">
        <v>210000098</v>
      </c>
      <c r="C130" s="169" t="s">
        <v>137</v>
      </c>
      <c r="D130" s="157" t="s">
        <v>108</v>
      </c>
      <c r="E130" s="160">
        <v>3</v>
      </c>
      <c r="F130" s="164"/>
      <c r="G130" s="164">
        <f t="shared" si="32"/>
        <v>0</v>
      </c>
      <c r="H130" s="164">
        <v>77000</v>
      </c>
      <c r="I130" s="164">
        <f>ROUND(E130*H130,2)</f>
        <v>231000</v>
      </c>
      <c r="J130" s="164">
        <v>22155</v>
      </c>
      <c r="K130" s="164">
        <f>ROUND(E130*J130,2)</f>
        <v>66465</v>
      </c>
      <c r="L130" s="164">
        <v>21</v>
      </c>
      <c r="M130" s="164">
        <f>G130*(1+L130/100)</f>
        <v>0</v>
      </c>
      <c r="N130" s="164">
        <v>0</v>
      </c>
      <c r="O130" s="164">
        <f>ROUND(E130*N130,2)</f>
        <v>0</v>
      </c>
      <c r="P130" s="164">
        <v>0</v>
      </c>
      <c r="Q130" s="164">
        <f>ROUND(E130*P130,2)</f>
        <v>0</v>
      </c>
      <c r="R130" s="164"/>
      <c r="S130" s="164" t="s">
        <v>105</v>
      </c>
      <c r="T130" s="164">
        <v>0</v>
      </c>
      <c r="U130" s="165">
        <f>ROUND(E130*T130,2)</f>
        <v>0</v>
      </c>
      <c r="V130" s="164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x14ac:dyDescent="0.2">
      <c r="A131" s="153" t="s">
        <v>102</v>
      </c>
      <c r="B131" s="153" t="s">
        <v>71</v>
      </c>
      <c r="C131" s="170" t="s">
        <v>72</v>
      </c>
      <c r="D131" s="158"/>
      <c r="E131" s="161"/>
      <c r="F131" s="166"/>
      <c r="G131" s="166">
        <f>SUMIF(AG132:AG135,"&lt;&gt;NOR",G132:G135)</f>
        <v>0</v>
      </c>
      <c r="H131" s="166"/>
      <c r="I131" s="166">
        <f>SUM(I132:I135)</f>
        <v>32840</v>
      </c>
      <c r="J131" s="166"/>
      <c r="K131" s="166">
        <f>SUM(K132:K135)</f>
        <v>0</v>
      </c>
      <c r="L131" s="166"/>
      <c r="M131" s="166">
        <f>SUM(M132:M135)</f>
        <v>0</v>
      </c>
      <c r="N131" s="166"/>
      <c r="O131" s="166">
        <f>SUM(O132:O135)</f>
        <v>0</v>
      </c>
      <c r="P131" s="166"/>
      <c r="Q131" s="166">
        <f>SUM(Q132:Q135)</f>
        <v>0</v>
      </c>
      <c r="R131" s="166"/>
      <c r="S131" s="166"/>
      <c r="T131" s="166"/>
      <c r="U131" s="167">
        <f>SUM(U132:U135)</f>
        <v>0</v>
      </c>
      <c r="V131" s="166"/>
    </row>
    <row r="132" spans="1:60" outlineLevel="1" x14ac:dyDescent="0.2">
      <c r="A132" s="146">
        <v>99</v>
      </c>
      <c r="B132" s="171">
        <v>210000099</v>
      </c>
      <c r="C132" s="169" t="s">
        <v>189</v>
      </c>
      <c r="D132" s="157" t="s">
        <v>108</v>
      </c>
      <c r="E132" s="160">
        <v>4</v>
      </c>
      <c r="F132" s="164"/>
      <c r="G132" s="164">
        <f>SUM(E132*F132)</f>
        <v>0</v>
      </c>
      <c r="H132" s="164">
        <v>5590</v>
      </c>
      <c r="I132" s="164">
        <f>ROUND(E132*H132,2)</f>
        <v>22360</v>
      </c>
      <c r="J132" s="164">
        <v>0</v>
      </c>
      <c r="K132" s="164">
        <f>ROUND(E132*J132,2)</f>
        <v>0</v>
      </c>
      <c r="L132" s="164">
        <v>21</v>
      </c>
      <c r="M132" s="164">
        <f>G132*(1+L132/100)</f>
        <v>0</v>
      </c>
      <c r="N132" s="164">
        <v>0</v>
      </c>
      <c r="O132" s="164">
        <f>ROUND(E132*N132,2)</f>
        <v>0</v>
      </c>
      <c r="P132" s="164">
        <v>0</v>
      </c>
      <c r="Q132" s="164">
        <f>ROUND(E132*P132,2)</f>
        <v>0</v>
      </c>
      <c r="R132" s="164"/>
      <c r="S132" s="164" t="s">
        <v>105</v>
      </c>
      <c r="T132" s="164">
        <v>0</v>
      </c>
      <c r="U132" s="165">
        <f>ROUND(E132*T132,2)</f>
        <v>0</v>
      </c>
      <c r="V132" s="164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46">
        <v>100</v>
      </c>
      <c r="B133" s="171">
        <v>210000100</v>
      </c>
      <c r="C133" s="169" t="s">
        <v>199</v>
      </c>
      <c r="D133" s="157" t="s">
        <v>108</v>
      </c>
      <c r="E133" s="160">
        <v>4</v>
      </c>
      <c r="F133" s="164"/>
      <c r="G133" s="164">
        <f t="shared" ref="G133:G135" si="33">SUM(E133*F133)</f>
        <v>0</v>
      </c>
      <c r="H133" s="164">
        <v>500</v>
      </c>
      <c r="I133" s="164">
        <f>ROUND(E133*H133,2)</f>
        <v>2000</v>
      </c>
      <c r="J133" s="164">
        <v>0</v>
      </c>
      <c r="K133" s="164">
        <f>ROUND(E133*J133,2)</f>
        <v>0</v>
      </c>
      <c r="L133" s="164">
        <v>21</v>
      </c>
      <c r="M133" s="164">
        <f>G133*(1+L133/100)</f>
        <v>0</v>
      </c>
      <c r="N133" s="164">
        <v>0</v>
      </c>
      <c r="O133" s="164">
        <f>ROUND(E133*N133,2)</f>
        <v>0</v>
      </c>
      <c r="P133" s="164">
        <v>0</v>
      </c>
      <c r="Q133" s="164">
        <f>ROUND(E133*P133,2)</f>
        <v>0</v>
      </c>
      <c r="R133" s="164"/>
      <c r="S133" s="164" t="s">
        <v>105</v>
      </c>
      <c r="T133" s="164">
        <v>0</v>
      </c>
      <c r="U133" s="165">
        <f>ROUND(E133*T133,2)</f>
        <v>0</v>
      </c>
      <c r="V133" s="164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46">
        <v>101</v>
      </c>
      <c r="B134" s="171">
        <v>210000101</v>
      </c>
      <c r="C134" s="169" t="s">
        <v>200</v>
      </c>
      <c r="D134" s="157" t="s">
        <v>108</v>
      </c>
      <c r="E134" s="160">
        <v>4</v>
      </c>
      <c r="F134" s="164"/>
      <c r="G134" s="164">
        <f t="shared" si="33"/>
        <v>0</v>
      </c>
      <c r="H134" s="164">
        <v>1060</v>
      </c>
      <c r="I134" s="164">
        <f>ROUND(E134*H134,2)</f>
        <v>4240</v>
      </c>
      <c r="J134" s="164">
        <v>0</v>
      </c>
      <c r="K134" s="164">
        <f>ROUND(E134*J134,2)</f>
        <v>0</v>
      </c>
      <c r="L134" s="164">
        <v>21</v>
      </c>
      <c r="M134" s="164">
        <f>G134*(1+L134/100)</f>
        <v>0</v>
      </c>
      <c r="N134" s="164">
        <v>0</v>
      </c>
      <c r="O134" s="164">
        <f>ROUND(E134*N134,2)</f>
        <v>0</v>
      </c>
      <c r="P134" s="164">
        <v>0</v>
      </c>
      <c r="Q134" s="164">
        <f>ROUND(E134*P134,2)</f>
        <v>0</v>
      </c>
      <c r="R134" s="164"/>
      <c r="S134" s="164" t="s">
        <v>105</v>
      </c>
      <c r="T134" s="164">
        <v>0</v>
      </c>
      <c r="U134" s="165">
        <f>ROUND(E134*T134,2)</f>
        <v>0</v>
      </c>
      <c r="V134" s="164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46">
        <v>102</v>
      </c>
      <c r="B135" s="171">
        <v>210000102</v>
      </c>
      <c r="C135" s="169" t="s">
        <v>177</v>
      </c>
      <c r="D135" s="157" t="s">
        <v>108</v>
      </c>
      <c r="E135" s="160">
        <v>4</v>
      </c>
      <c r="F135" s="164"/>
      <c r="G135" s="164">
        <f t="shared" si="33"/>
        <v>0</v>
      </c>
      <c r="H135" s="164">
        <v>1060</v>
      </c>
      <c r="I135" s="164">
        <f>ROUND(E135*H135,2)</f>
        <v>4240</v>
      </c>
      <c r="J135" s="164">
        <v>0</v>
      </c>
      <c r="K135" s="164">
        <f>ROUND(E135*J135,2)</f>
        <v>0</v>
      </c>
      <c r="L135" s="164">
        <v>21</v>
      </c>
      <c r="M135" s="164">
        <f>G135*(1+L135/100)</f>
        <v>0</v>
      </c>
      <c r="N135" s="164">
        <v>0</v>
      </c>
      <c r="O135" s="164">
        <f>ROUND(E135*N135,2)</f>
        <v>0</v>
      </c>
      <c r="P135" s="164">
        <v>0</v>
      </c>
      <c r="Q135" s="164">
        <f>ROUND(E135*P135,2)</f>
        <v>0</v>
      </c>
      <c r="R135" s="164"/>
      <c r="S135" s="164" t="s">
        <v>105</v>
      </c>
      <c r="T135" s="164">
        <v>0</v>
      </c>
      <c r="U135" s="165">
        <f>ROUND(E135*T135,2)</f>
        <v>0</v>
      </c>
      <c r="V135" s="164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x14ac:dyDescent="0.2">
      <c r="A136" s="153" t="s">
        <v>102</v>
      </c>
      <c r="B136" s="153" t="s">
        <v>73</v>
      </c>
      <c r="C136" s="170" t="s">
        <v>74</v>
      </c>
      <c r="D136" s="158"/>
      <c r="E136" s="161"/>
      <c r="F136" s="166"/>
      <c r="G136" s="166">
        <f>SUMIF(AG137:AG145,"&lt;&gt;NOR",G137:G145)</f>
        <v>0</v>
      </c>
      <c r="H136" s="166"/>
      <c r="I136" s="166">
        <f>SUM(I137:I145)</f>
        <v>2090</v>
      </c>
      <c r="J136" s="166"/>
      <c r="K136" s="166">
        <f>SUM(K137:K145)</f>
        <v>5080</v>
      </c>
      <c r="L136" s="166"/>
      <c r="M136" s="166">
        <f>SUM(M137:M145)</f>
        <v>0</v>
      </c>
      <c r="N136" s="166"/>
      <c r="O136" s="166">
        <f>SUM(O137:O145)</f>
        <v>0</v>
      </c>
      <c r="P136" s="166"/>
      <c r="Q136" s="166">
        <f>SUM(Q137:Q145)</f>
        <v>0</v>
      </c>
      <c r="R136" s="166"/>
      <c r="S136" s="166"/>
      <c r="T136" s="166"/>
      <c r="U136" s="167">
        <f>SUM(U137:U145)</f>
        <v>0</v>
      </c>
      <c r="V136" s="166"/>
    </row>
    <row r="137" spans="1:60" outlineLevel="1" x14ac:dyDescent="0.2">
      <c r="A137" s="146">
        <v>103</v>
      </c>
      <c r="B137" s="171">
        <v>210000103</v>
      </c>
      <c r="C137" s="169" t="s">
        <v>167</v>
      </c>
      <c r="D137" s="157" t="s">
        <v>107</v>
      </c>
      <c r="E137" s="160">
        <v>110</v>
      </c>
      <c r="F137" s="164"/>
      <c r="G137" s="164">
        <f t="shared" ref="G137:G145" si="34">SUM(E137*F137)</f>
        <v>0</v>
      </c>
      <c r="H137" s="164">
        <v>19</v>
      </c>
      <c r="I137" s="164">
        <f>ROUND(E137*H137,2)</f>
        <v>2090</v>
      </c>
      <c r="J137" s="164">
        <v>10</v>
      </c>
      <c r="K137" s="164">
        <f>ROUND(E137*J137,2)</f>
        <v>1100</v>
      </c>
      <c r="L137" s="164">
        <v>21</v>
      </c>
      <c r="M137" s="164">
        <f>G137*(1+L137/100)</f>
        <v>0</v>
      </c>
      <c r="N137" s="164">
        <v>0</v>
      </c>
      <c r="O137" s="164">
        <f>ROUND(E137*N137,2)</f>
        <v>0</v>
      </c>
      <c r="P137" s="164">
        <v>0</v>
      </c>
      <c r="Q137" s="164">
        <f>ROUND(E137*P137,2)</f>
        <v>0</v>
      </c>
      <c r="R137" s="164"/>
      <c r="S137" s="164" t="s">
        <v>105</v>
      </c>
      <c r="T137" s="164">
        <v>0</v>
      </c>
      <c r="U137" s="165">
        <f>ROUND(E137*T137,2)</f>
        <v>0</v>
      </c>
      <c r="V137" s="164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46">
        <v>104</v>
      </c>
      <c r="B138" s="171">
        <v>210000104</v>
      </c>
      <c r="C138" s="169" t="s">
        <v>225</v>
      </c>
      <c r="D138" s="157" t="s">
        <v>107</v>
      </c>
      <c r="E138" s="160">
        <v>863</v>
      </c>
      <c r="F138" s="164"/>
      <c r="G138" s="164">
        <f>SUM(E138*F138)</f>
        <v>0</v>
      </c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5"/>
      <c r="V138" s="164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 x14ac:dyDescent="0.2">
      <c r="A139" s="146">
        <v>105</v>
      </c>
      <c r="B139" s="171">
        <v>210000105</v>
      </c>
      <c r="C139" s="169" t="s">
        <v>216</v>
      </c>
      <c r="D139" s="157" t="s">
        <v>107</v>
      </c>
      <c r="E139" s="160">
        <v>110</v>
      </c>
      <c r="F139" s="164"/>
      <c r="G139" s="164">
        <f t="shared" ref="G139" si="35">SUM(E139*F139)</f>
        <v>0</v>
      </c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5"/>
      <c r="V139" s="164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46">
        <v>106</v>
      </c>
      <c r="B140" s="171">
        <v>210000106</v>
      </c>
      <c r="C140" s="169" t="s">
        <v>170</v>
      </c>
      <c r="D140" s="157" t="s">
        <v>107</v>
      </c>
      <c r="E140" s="160">
        <v>48</v>
      </c>
      <c r="F140" s="164"/>
      <c r="G140" s="164">
        <f t="shared" si="34"/>
        <v>0</v>
      </c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5"/>
      <c r="V140" s="164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46">
        <v>107</v>
      </c>
      <c r="B141" s="171">
        <v>210000107</v>
      </c>
      <c r="C141" s="169" t="s">
        <v>174</v>
      </c>
      <c r="D141" s="157" t="s">
        <v>107</v>
      </c>
      <c r="E141" s="160">
        <v>16</v>
      </c>
      <c r="F141" s="164"/>
      <c r="G141" s="164">
        <f t="shared" si="34"/>
        <v>0</v>
      </c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5"/>
      <c r="V141" s="164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46">
        <v>108</v>
      </c>
      <c r="B142" s="171">
        <v>210000108</v>
      </c>
      <c r="C142" s="169" t="s">
        <v>171</v>
      </c>
      <c r="D142" s="157" t="s">
        <v>108</v>
      </c>
      <c r="E142" s="160">
        <v>2</v>
      </c>
      <c r="F142" s="164"/>
      <c r="G142" s="164">
        <f t="shared" si="34"/>
        <v>0</v>
      </c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5"/>
      <c r="V142" s="164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46">
        <v>109</v>
      </c>
      <c r="B143" s="171">
        <v>210000109</v>
      </c>
      <c r="C143" s="169" t="s">
        <v>172</v>
      </c>
      <c r="D143" s="157" t="s">
        <v>108</v>
      </c>
      <c r="E143" s="160">
        <v>4</v>
      </c>
      <c r="F143" s="164"/>
      <c r="G143" s="164">
        <f t="shared" si="34"/>
        <v>0</v>
      </c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5"/>
      <c r="V143" s="164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46">
        <v>110</v>
      </c>
      <c r="B144" s="171">
        <v>210000110</v>
      </c>
      <c r="C144" s="169" t="s">
        <v>178</v>
      </c>
      <c r="D144" s="157" t="s">
        <v>108</v>
      </c>
      <c r="E144" s="160">
        <v>2</v>
      </c>
      <c r="F144" s="164"/>
      <c r="G144" s="164">
        <f t="shared" si="34"/>
        <v>0</v>
      </c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5"/>
      <c r="V144" s="164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ht="33.75" outlineLevel="1" x14ac:dyDescent="0.2">
      <c r="A145" s="146">
        <v>111</v>
      </c>
      <c r="B145" s="171">
        <v>210000111</v>
      </c>
      <c r="C145" s="169" t="s">
        <v>140</v>
      </c>
      <c r="D145" s="157" t="s">
        <v>141</v>
      </c>
      <c r="E145" s="160">
        <v>4</v>
      </c>
      <c r="F145" s="164"/>
      <c r="G145" s="164">
        <f t="shared" si="34"/>
        <v>0</v>
      </c>
      <c r="H145" s="164">
        <v>0</v>
      </c>
      <c r="I145" s="164">
        <f>ROUND(E145*H145,2)</f>
        <v>0</v>
      </c>
      <c r="J145" s="164">
        <v>995</v>
      </c>
      <c r="K145" s="164">
        <f>ROUND(E145*J145,2)</f>
        <v>3980</v>
      </c>
      <c r="L145" s="164">
        <v>21</v>
      </c>
      <c r="M145" s="164">
        <f>G145*(1+L145/100)</f>
        <v>0</v>
      </c>
      <c r="N145" s="164">
        <v>0</v>
      </c>
      <c r="O145" s="164">
        <f>ROUND(E145*N145,2)</f>
        <v>0</v>
      </c>
      <c r="P145" s="164">
        <v>0</v>
      </c>
      <c r="Q145" s="164">
        <f>ROUND(E145*P145,2)</f>
        <v>0</v>
      </c>
      <c r="R145" s="164"/>
      <c r="S145" s="164" t="s">
        <v>105</v>
      </c>
      <c r="T145" s="164">
        <v>0</v>
      </c>
      <c r="U145" s="165">
        <f>ROUND(E145*T145,2)</f>
        <v>0</v>
      </c>
      <c r="V145" s="164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x14ac:dyDescent="0.2">
      <c r="A146" s="153" t="s">
        <v>102</v>
      </c>
      <c r="B146" s="153" t="s">
        <v>75</v>
      </c>
      <c r="C146" s="170" t="s">
        <v>76</v>
      </c>
      <c r="D146" s="158"/>
      <c r="E146" s="161"/>
      <c r="F146" s="166"/>
      <c r="G146" s="166">
        <f>SUMIF(AG147:AG154,"&lt;&gt;NOR",G147:G154)</f>
        <v>0</v>
      </c>
      <c r="H146" s="166"/>
      <c r="I146" s="166">
        <f>SUM(I147:I154)</f>
        <v>0</v>
      </c>
      <c r="J146" s="166"/>
      <c r="K146" s="166">
        <f>SUM(K147:K154)</f>
        <v>58100</v>
      </c>
      <c r="L146" s="166"/>
      <c r="M146" s="166">
        <f>SUM(M147:M154)</f>
        <v>0</v>
      </c>
      <c r="N146" s="166"/>
      <c r="O146" s="166">
        <f>SUM(O147:O154)</f>
        <v>0</v>
      </c>
      <c r="P146" s="166"/>
      <c r="Q146" s="166">
        <f>SUM(Q147:Q154)</f>
        <v>0</v>
      </c>
      <c r="R146" s="166"/>
      <c r="S146" s="166"/>
      <c r="T146" s="166"/>
      <c r="U146" s="167">
        <f>SUM(U147:U154)</f>
        <v>0</v>
      </c>
      <c r="V146" s="166"/>
    </row>
    <row r="147" spans="1:60" outlineLevel="1" x14ac:dyDescent="0.2">
      <c r="A147" s="146">
        <v>112</v>
      </c>
      <c r="B147" s="171">
        <v>210000112</v>
      </c>
      <c r="C147" s="169" t="s">
        <v>169</v>
      </c>
      <c r="D147" s="157" t="s">
        <v>104</v>
      </c>
      <c r="E147" s="160">
        <v>1</v>
      </c>
      <c r="F147" s="164"/>
      <c r="G147" s="164">
        <f>SUM(E147*F147)</f>
        <v>0</v>
      </c>
      <c r="H147" s="164">
        <v>0</v>
      </c>
      <c r="I147" s="164">
        <f>ROUND(E147*H147,2)</f>
        <v>0</v>
      </c>
      <c r="J147" s="164">
        <v>9300</v>
      </c>
      <c r="K147" s="164">
        <f>ROUND(E147*J147,2)</f>
        <v>9300</v>
      </c>
      <c r="L147" s="164">
        <v>21</v>
      </c>
      <c r="M147" s="164">
        <f>G147*(1+L147/100)</f>
        <v>0</v>
      </c>
      <c r="N147" s="164">
        <v>0</v>
      </c>
      <c r="O147" s="164">
        <f>ROUND(E147*N147,2)</f>
        <v>0</v>
      </c>
      <c r="P147" s="164">
        <v>0</v>
      </c>
      <c r="Q147" s="164">
        <f>ROUND(E147*P147,2)</f>
        <v>0</v>
      </c>
      <c r="R147" s="164"/>
      <c r="S147" s="164" t="s">
        <v>105</v>
      </c>
      <c r="T147" s="164">
        <v>0</v>
      </c>
      <c r="U147" s="165">
        <f>ROUND(E147*T147,2)</f>
        <v>0</v>
      </c>
      <c r="V147" s="164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46">
        <v>113</v>
      </c>
      <c r="B148" s="171">
        <v>210000113</v>
      </c>
      <c r="C148" s="169" t="s">
        <v>142</v>
      </c>
      <c r="D148" s="157" t="s">
        <v>143</v>
      </c>
      <c r="E148" s="160">
        <v>1</v>
      </c>
      <c r="F148" s="164"/>
      <c r="G148" s="164">
        <f>SUM(E148*F148)</f>
        <v>0</v>
      </c>
      <c r="H148" s="164">
        <v>0</v>
      </c>
      <c r="I148" s="164">
        <f>ROUND(E148*H148,2)</f>
        <v>0</v>
      </c>
      <c r="J148" s="164">
        <v>42600</v>
      </c>
      <c r="K148" s="164">
        <f>ROUND(E148*J148,2)</f>
        <v>42600</v>
      </c>
      <c r="L148" s="164">
        <v>21</v>
      </c>
      <c r="M148" s="164">
        <f>G148*(1+L148/100)</f>
        <v>0</v>
      </c>
      <c r="N148" s="164">
        <v>0</v>
      </c>
      <c r="O148" s="164">
        <f>ROUND(E148*N148,2)</f>
        <v>0</v>
      </c>
      <c r="P148" s="164">
        <v>0</v>
      </c>
      <c r="Q148" s="164">
        <f>ROUND(E148*P148,2)</f>
        <v>0</v>
      </c>
      <c r="R148" s="164"/>
      <c r="S148" s="164" t="s">
        <v>105</v>
      </c>
      <c r="T148" s="164">
        <v>0</v>
      </c>
      <c r="U148" s="165">
        <f>ROUND(E148*T148,2)</f>
        <v>0</v>
      </c>
      <c r="V148" s="164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ht="12.75" customHeight="1" outlineLevel="1" x14ac:dyDescent="0.2">
      <c r="A149" s="146">
        <v>114</v>
      </c>
      <c r="B149" s="171">
        <v>210000114</v>
      </c>
      <c r="C149" s="169" t="s">
        <v>164</v>
      </c>
      <c r="D149" s="157" t="s">
        <v>143</v>
      </c>
      <c r="E149" s="160">
        <v>1</v>
      </c>
      <c r="F149" s="164"/>
      <c r="G149" s="164">
        <f t="shared" ref="G148:G154" si="36">SUM(E149*F149)</f>
        <v>0</v>
      </c>
      <c r="H149" s="164">
        <v>0</v>
      </c>
      <c r="I149" s="164">
        <f>ROUND(E149*H149,2)</f>
        <v>0</v>
      </c>
      <c r="J149" s="164">
        <v>6200</v>
      </c>
      <c r="K149" s="164">
        <f>ROUND(E149*J149,2)</f>
        <v>6200</v>
      </c>
      <c r="L149" s="164">
        <v>21</v>
      </c>
      <c r="M149" s="164">
        <f>G149*(1+L149/100)</f>
        <v>0</v>
      </c>
      <c r="N149" s="164">
        <v>0</v>
      </c>
      <c r="O149" s="164">
        <f>ROUND(E149*N149,2)</f>
        <v>0</v>
      </c>
      <c r="P149" s="164">
        <v>0</v>
      </c>
      <c r="Q149" s="164">
        <f>ROUND(E149*P149,2)</f>
        <v>0</v>
      </c>
      <c r="R149" s="164"/>
      <c r="S149" s="164" t="s">
        <v>114</v>
      </c>
      <c r="T149" s="164">
        <v>0</v>
      </c>
      <c r="U149" s="165">
        <f>ROUND(E149*T149,2)</f>
        <v>0</v>
      </c>
      <c r="V149" s="164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46">
        <v>115</v>
      </c>
      <c r="B150" s="171">
        <v>210000115</v>
      </c>
      <c r="C150" s="169" t="s">
        <v>162</v>
      </c>
      <c r="D150" s="157" t="s">
        <v>143</v>
      </c>
      <c r="E150" s="160">
        <v>1</v>
      </c>
      <c r="F150" s="164"/>
      <c r="G150" s="164">
        <f t="shared" si="36"/>
        <v>0</v>
      </c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5"/>
      <c r="V150" s="164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x14ac:dyDescent="0.2">
      <c r="A151" s="146">
        <v>116</v>
      </c>
      <c r="B151" s="171">
        <v>210000116</v>
      </c>
      <c r="C151" s="174" t="s">
        <v>161</v>
      </c>
      <c r="D151" s="157" t="s">
        <v>109</v>
      </c>
      <c r="E151" s="172">
        <v>40</v>
      </c>
      <c r="F151" s="164"/>
      <c r="G151" s="164">
        <f t="shared" si="36"/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60" x14ac:dyDescent="0.2">
      <c r="A152" s="146">
        <v>117</v>
      </c>
      <c r="B152" s="171">
        <v>210000117</v>
      </c>
      <c r="C152" s="174" t="s">
        <v>159</v>
      </c>
      <c r="D152" s="157" t="s">
        <v>109</v>
      </c>
      <c r="E152" s="172">
        <v>12</v>
      </c>
      <c r="F152" s="164"/>
      <c r="G152" s="164">
        <f t="shared" si="36"/>
        <v>0</v>
      </c>
    </row>
    <row r="153" spans="1:60" x14ac:dyDescent="0.2">
      <c r="A153" s="146">
        <v>118</v>
      </c>
      <c r="B153" s="171">
        <v>210000118</v>
      </c>
      <c r="C153" s="174" t="s">
        <v>160</v>
      </c>
      <c r="D153" s="157" t="s">
        <v>109</v>
      </c>
      <c r="E153" s="172">
        <v>48</v>
      </c>
      <c r="F153" s="164"/>
      <c r="G153" s="164">
        <f t="shared" si="36"/>
        <v>0</v>
      </c>
    </row>
    <row r="154" spans="1:60" x14ac:dyDescent="0.2">
      <c r="A154" s="184">
        <v>119</v>
      </c>
      <c r="B154" s="194">
        <v>210000119</v>
      </c>
      <c r="C154" s="173" t="s">
        <v>163</v>
      </c>
      <c r="D154" s="191" t="s">
        <v>109</v>
      </c>
      <c r="E154" s="192">
        <v>32</v>
      </c>
      <c r="F154" s="193"/>
      <c r="G154" s="168">
        <f t="shared" si="36"/>
        <v>0</v>
      </c>
    </row>
    <row r="155" spans="1:60" x14ac:dyDescent="0.2">
      <c r="D155" s="11"/>
    </row>
    <row r="156" spans="1:60" x14ac:dyDescent="0.2">
      <c r="D156" s="11"/>
    </row>
    <row r="157" spans="1:60" x14ac:dyDescent="0.2">
      <c r="D157" s="11"/>
    </row>
    <row r="158" spans="1:60" x14ac:dyDescent="0.2">
      <c r="D158" s="11"/>
    </row>
    <row r="159" spans="1:60" x14ac:dyDescent="0.2">
      <c r="D159" s="11"/>
    </row>
    <row r="160" spans="1:60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  <row r="5034" spans="4:4" x14ac:dyDescent="0.2">
      <c r="D5034" s="11"/>
    </row>
    <row r="5035" spans="4:4" x14ac:dyDescent="0.2">
      <c r="D5035" s="11"/>
    </row>
    <row r="5036" spans="4:4" x14ac:dyDescent="0.2">
      <c r="D5036" s="11"/>
    </row>
    <row r="5037" spans="4:4" x14ac:dyDescent="0.2">
      <c r="D5037" s="11"/>
    </row>
    <row r="5038" spans="4:4" x14ac:dyDescent="0.2">
      <c r="D5038" s="11"/>
    </row>
    <row r="5039" spans="4:4" x14ac:dyDescent="0.2">
      <c r="D5039" s="11"/>
    </row>
  </sheetData>
  <mergeCells count="4">
    <mergeCell ref="A1:G1"/>
    <mergeCell ref="C2:G2"/>
    <mergeCell ref="C3:G3"/>
    <mergeCell ref="C4:G4"/>
  </mergeCells>
  <phoneticPr fontId="17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2025-03-31T14:13:12Z</dcterms:modified>
</cp:coreProperties>
</file>